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showHorizontalScroll="0" xWindow="120" yWindow="72" windowWidth="5148" windowHeight="3708" tabRatio="992"/>
  </bookViews>
  <sheets>
    <sheet name="programma" sheetId="27" r:id="rId1"/>
    <sheet name="Blad1" sheetId="2" state="hidden" r:id="rId2"/>
  </sheets>
  <calcPr calcId="125725"/>
</workbook>
</file>

<file path=xl/calcChain.xml><?xml version="1.0" encoding="utf-8"?>
<calcChain xmlns="http://schemas.openxmlformats.org/spreadsheetml/2006/main">
  <c r="P1" i="27"/>
  <c r="E24"/>
  <c r="E23"/>
  <c r="D23"/>
  <c r="E25"/>
  <c r="T3" l="1"/>
  <c r="R1"/>
  <c r="E8"/>
  <c r="E28"/>
  <c r="A2" i="2"/>
  <c r="E3" i="27" l="1"/>
  <c r="Y24" i="2"/>
  <c r="Y25"/>
  <c r="Y26" s="1"/>
  <c r="Y27" s="1"/>
  <c r="L6"/>
  <c r="L17"/>
  <c r="A65"/>
  <c r="A64" s="1"/>
  <c r="A63" s="1"/>
  <c r="A62" s="1"/>
  <c r="A60" l="1"/>
  <c r="A61" s="1"/>
  <c r="Y28"/>
  <c r="Y29" s="1"/>
  <c r="Z34" l="1"/>
  <c r="AA36" s="1"/>
  <c r="AA34" l="1"/>
  <c r="AA35"/>
  <c r="P5" i="27"/>
  <c r="Y3" i="2"/>
  <c r="Y4" s="1"/>
  <c r="Z24"/>
  <c r="P3" i="27"/>
  <c r="E13"/>
  <c r="E19"/>
  <c r="E11"/>
  <c r="E21"/>
  <c r="E17"/>
  <c r="E2"/>
  <c r="E16"/>
  <c r="F56" l="1"/>
  <c r="Y1" i="2"/>
  <c r="AA4" l="1"/>
  <c r="AA11"/>
  <c r="AA2"/>
  <c r="AA9"/>
  <c r="AA5"/>
  <c r="AA16"/>
  <c r="AA3"/>
  <c r="AA7"/>
  <c r="AA8"/>
  <c r="AA13"/>
  <c r="AA1"/>
  <c r="AA17"/>
  <c r="AA12"/>
  <c r="AA20"/>
  <c r="AA14"/>
  <c r="AA18"/>
  <c r="AA15"/>
  <c r="AA6"/>
  <c r="AA10"/>
  <c r="AA19"/>
  <c r="K14" l="1"/>
  <c r="L14" s="1"/>
  <c r="K8"/>
  <c r="L8" s="1"/>
  <c r="K9"/>
  <c r="L9" s="1"/>
  <c r="K11"/>
  <c r="L11" s="1"/>
  <c r="K12"/>
  <c r="L12" s="1"/>
  <c r="K13"/>
  <c r="L13" s="1"/>
  <c r="K15"/>
  <c r="L15" s="1"/>
  <c r="K7"/>
  <c r="L7" s="1"/>
  <c r="K10"/>
  <c r="L10" s="1"/>
  <c r="S1" l="1"/>
  <c r="Z25" l="1"/>
  <c r="AA26" s="1"/>
  <c r="AA25" l="1"/>
</calcChain>
</file>

<file path=xl/sharedStrings.xml><?xml version="1.0" encoding="utf-8"?>
<sst xmlns="http://schemas.openxmlformats.org/spreadsheetml/2006/main" count="82" uniqueCount="56">
  <si>
    <t>Toegangscode:</t>
  </si>
  <si>
    <t>Licentienr:</t>
  </si>
  <si>
    <t>School:</t>
  </si>
  <si>
    <t>A</t>
  </si>
  <si>
    <t>B</t>
  </si>
  <si>
    <t>C</t>
  </si>
  <si>
    <t>Licentie geldig tot:</t>
  </si>
  <si>
    <t>Gem en marg</t>
  </si>
  <si>
    <t>D</t>
  </si>
  <si>
    <t>E</t>
  </si>
  <si>
    <t>G</t>
  </si>
  <si>
    <t>F</t>
  </si>
  <si>
    <t>H</t>
  </si>
  <si>
    <t>I</t>
  </si>
  <si>
    <t>T</t>
  </si>
  <si>
    <t>U</t>
  </si>
  <si>
    <t>V</t>
  </si>
  <si>
    <t>W</t>
  </si>
  <si>
    <t>X</t>
  </si>
  <si>
    <t>Y</t>
  </si>
  <si>
    <t>Z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</si>
  <si>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</si>
  <si>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</si>
  <si>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</si>
  <si>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</si>
  <si>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</si>
  <si>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</si>
  <si>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</si>
  <si>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</si>
  <si>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</si>
  <si>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</si>
  <si>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Om het bestand te laten werken, moet u net als een leerling de naam en klas plus het versienummer (en eventuele serieletter) invullen.</t>
  </si>
  <si>
    <t>Als u deze pijl volgt komt u bij de vakken waar het</t>
  </si>
  <si>
    <t>licentienummer met bijbehorende toegangscode</t>
  </si>
  <si>
    <t>kan wordeen ingevuld. Pas dan werken de serieletters.</t>
  </si>
  <si>
    <t>Leerlingbestanden kunnen worden gedownload via de site:</t>
  </si>
  <si>
    <t>www.uitgeverijgoltstein.com</t>
  </si>
  <si>
    <t>jos</t>
  </si>
  <si>
    <t>h5</t>
  </si>
  <si>
    <t>Pas als bij de toegangscode ''Proef'' is ingevuld, krijgt de leerling te zien welke vragen hij of zij goed of fout heeft beantwoord.</t>
  </si>
  <si>
    <t>Docenten kunnen via hun schoolmail een licentienummer en toegangscode aanvragen.</t>
  </si>
  <si>
    <t xml:space="preserve">Voor eerste gebruikers is dit gratis. De code werkt tot 1 augustus van het lopende schooljaar. </t>
  </si>
  <si>
    <t>Als de toegangscode ontbreekt krijgt de leerling bij de toets alleen de totaalscore (per onderdeel) te zien.</t>
  </si>
  <si>
    <t>In het docentenbestand zijn alle antwoorden al ingevuld. Als een leerling niet uit een vraag</t>
  </si>
  <si>
    <t>komt (en zijn buurman of -vrouw ook niet), zal de docent de vraag samen met de leerling(en) moeten uitwerken.</t>
  </si>
  <si>
    <t>1. Naast het boek als extra uitleg. Leerlingen kunnen in dat geval, van vraag naar vraag ''hoppen''.</t>
  </si>
  <si>
    <t>2. Als vervangende stof voor leerlingen die moeite hebben om zich in de klas te concentreren of de bestaande methode te volgen.</t>
  </si>
  <si>
    <t xml:space="preserve">Veel toetsvragen zijn gebaseerd op eindexamenvragen. Het doorwerken ervan vormt daarom een goede examentraining. </t>
  </si>
  <si>
    <t>De modules kunnen echter ook op de volgende manieren worden ingezet:</t>
  </si>
  <si>
    <t xml:space="preserve">De modules kunnen de bestaande methode niet vervangen. Open redeneervragen ontbreken.  </t>
  </si>
  <si>
    <t>De multiplechoice vragen zijn vooral bedoeld om kennis te activeren. Uiteraard kan een leerling het</t>
  </si>
  <si>
    <t>antwoord vinden door alle mogelijkheden uit te proberen. Bij opdrachten waarbij meerdere vragen moeten</t>
  </si>
  <si>
    <t>worden beantwoord zal hem/haar dat echter veel tijd kosten. In de praktijk blijkt het uitproberen van alle</t>
  </si>
  <si>
    <t>antwoorden wel mee te vallen. De multiple-choicevragen zorgen voor een ''quizkarakter'' en doordat er</t>
  </si>
  <si>
    <t>bij de meeste foute antwoorden feedback gegeven wordt, kan de leerling ook van foute antwoorden leren.</t>
  </si>
  <si>
    <t>© 2021, Goltstein</t>
  </si>
</sst>
</file>

<file path=xl/styles.xml><?xml version="1.0" encoding="utf-8"?>
<styleSheet xmlns="http://schemas.openxmlformats.org/spreadsheetml/2006/main">
  <numFmts count="3">
    <numFmt numFmtId="44" formatCode="_ &quot;€&quot;\ * #,##0.00_ ;_ &quot;€&quot;\ * \-#,##0.00_ ;_ &quot;€&quot;\ * &quot;-&quot;??_ ;_ @_ "/>
    <numFmt numFmtId="164" formatCode="_-* #,##0.00_-;_-* #,##0.00\-;_-* &quot;-&quot;??_-;_-@_-"/>
    <numFmt numFmtId="165" formatCode="_(&quot;€&quot;\ * #,##0.00_);_(&quot;€&quot;\ * \(#,##0.00\);_(&quot;€&quot;\ * &quot;-&quot;??_);_(@_)"/>
  </numFmts>
  <fonts count="3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9"/>
      <color indexed="13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u/>
      <sz val="10"/>
      <color indexed="12"/>
      <name val="Arial"/>
      <family val="2"/>
    </font>
    <font>
      <b/>
      <sz val="10"/>
      <color indexed="20"/>
      <name val="Arial"/>
      <family val="2"/>
    </font>
    <font>
      <b/>
      <sz val="12"/>
      <color indexed="13"/>
      <name val="Arial"/>
      <family val="2"/>
    </font>
    <font>
      <sz val="12"/>
      <color indexed="13"/>
      <name val="Arial"/>
      <family val="2"/>
    </font>
    <font>
      <sz val="10"/>
      <color indexed="13"/>
      <name val="Arial"/>
      <family val="2"/>
    </font>
    <font>
      <b/>
      <sz val="10"/>
      <color indexed="13"/>
      <name val="Arial"/>
      <family val="2"/>
    </font>
    <font>
      <b/>
      <sz val="14"/>
      <color indexed="13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20"/>
      <color indexed="18"/>
      <name val="Arial"/>
      <family val="2"/>
    </font>
    <font>
      <u/>
      <sz val="10"/>
      <color indexed="12"/>
      <name val="Arial"/>
      <family val="2"/>
    </font>
    <font>
      <sz val="18"/>
      <color indexed="1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4"/>
      <color rgb="FFFFFF00"/>
      <name val="Arial"/>
      <family val="2"/>
    </font>
    <font>
      <b/>
      <sz val="10"/>
      <color rgb="FFFF0000"/>
      <name val="Arial"/>
      <family val="2"/>
    </font>
    <font>
      <sz val="18"/>
      <color rgb="FF00FF00"/>
      <name val="Arial"/>
      <family val="2"/>
    </font>
    <font>
      <sz val="10"/>
      <color rgb="FF0000CC"/>
      <name val="Arial"/>
      <family val="2"/>
    </font>
    <font>
      <b/>
      <sz val="12"/>
      <color rgb="FFFFFF00"/>
      <name val="Arial"/>
      <family val="2"/>
    </font>
    <font>
      <b/>
      <sz val="12"/>
      <color rgb="FFFF0000"/>
      <name val="Arial"/>
      <family val="2"/>
    </font>
    <font>
      <sz val="12"/>
      <color rgb="FF0000CC"/>
      <name val="Arial"/>
      <family val="2"/>
    </font>
    <font>
      <b/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1" fillId="0" borderId="0"/>
  </cellStyleXfs>
  <cellXfs count="84">
    <xf numFmtId="0" fontId="0" fillId="0" borderId="0" xfId="0"/>
    <xf numFmtId="0" fontId="0" fillId="2" borderId="0" xfId="0" applyFill="1" applyProtection="1">
      <protection hidden="1"/>
    </xf>
    <xf numFmtId="0" fontId="4" fillId="3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3" fillId="4" borderId="0" xfId="0" applyFont="1" applyFill="1" applyProtection="1">
      <protection hidden="1"/>
    </xf>
    <xf numFmtId="0" fontId="2" fillId="4" borderId="0" xfId="0" applyFont="1" applyFill="1" applyAlignment="1" applyProtection="1">
      <protection hidden="1"/>
    </xf>
    <xf numFmtId="0" fontId="0" fillId="4" borderId="0" xfId="0" applyFill="1" applyAlignment="1" applyProtection="1">
      <protection hidden="1"/>
    </xf>
    <xf numFmtId="0" fontId="9" fillId="4" borderId="0" xfId="0" applyFont="1" applyFill="1" applyProtection="1">
      <protection hidden="1"/>
    </xf>
    <xf numFmtId="0" fontId="10" fillId="3" borderId="0" xfId="0" applyFont="1" applyFill="1" applyProtection="1">
      <protection hidden="1"/>
    </xf>
    <xf numFmtId="0" fontId="11" fillId="3" borderId="0" xfId="0" applyFont="1" applyFill="1" applyProtection="1">
      <protection hidden="1"/>
    </xf>
    <xf numFmtId="0" fontId="12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7" fillId="6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19" fillId="4" borderId="0" xfId="0" applyFont="1" applyFill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3" borderId="0" xfId="0" applyFont="1" applyFill="1" applyProtection="1">
      <protection hidden="1"/>
    </xf>
    <xf numFmtId="0" fontId="27" fillId="3" borderId="0" xfId="0" applyFont="1" applyFill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44" fontId="0" fillId="0" borderId="0" xfId="0" applyNumberFormat="1" applyProtection="1">
      <protection hidden="1"/>
    </xf>
    <xf numFmtId="0" fontId="23" fillId="6" borderId="0" xfId="0" applyFont="1" applyFill="1" applyProtection="1">
      <protection hidden="1"/>
    </xf>
    <xf numFmtId="0" fontId="0" fillId="8" borderId="0" xfId="0" applyFill="1" applyProtection="1">
      <protection hidden="1"/>
    </xf>
    <xf numFmtId="0" fontId="0" fillId="5" borderId="1" xfId="0" applyFill="1" applyBorder="1" applyAlignment="1" applyProtection="1">
      <alignment horizontal="center" vertical="center"/>
      <protection locked="0"/>
    </xf>
    <xf numFmtId="0" fontId="23" fillId="6" borderId="0" xfId="0" applyFont="1" applyFill="1" applyAlignment="1" applyProtection="1">
      <alignment horizontal="center" vertical="center"/>
      <protection hidden="1"/>
    </xf>
    <xf numFmtId="0" fontId="18" fillId="4" borderId="0" xfId="0" applyFont="1" applyFill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16" fillId="4" borderId="0" xfId="0" applyFont="1" applyFill="1" applyAlignment="1" applyProtection="1">
      <alignment vertical="center"/>
      <protection hidden="1"/>
    </xf>
    <xf numFmtId="0" fontId="0" fillId="4" borderId="0" xfId="0" applyFill="1" applyAlignment="1" applyProtection="1">
      <alignment horizontal="right" vertical="center"/>
      <protection hidden="1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 applyProtection="1">
      <alignment shrinkToFit="1"/>
      <protection hidden="1"/>
    </xf>
    <xf numFmtId="0" fontId="6" fillId="6" borderId="0" xfId="0" applyFont="1" applyFill="1" applyAlignment="1" applyProtection="1">
      <alignment shrinkToFit="1"/>
      <protection hidden="1"/>
    </xf>
    <xf numFmtId="0" fontId="1" fillId="0" borderId="0" xfId="0" applyFont="1" applyProtection="1">
      <protection hidden="1"/>
    </xf>
    <xf numFmtId="0" fontId="21" fillId="3" borderId="0" xfId="0" applyFont="1" applyFill="1" applyAlignment="1" applyProtection="1">
      <alignment horizontal="right"/>
      <protection hidden="1"/>
    </xf>
    <xf numFmtId="0" fontId="25" fillId="8" borderId="0" xfId="5" applyFont="1" applyFill="1" applyAlignment="1" applyProtection="1">
      <protection hidden="1"/>
    </xf>
    <xf numFmtId="0" fontId="1" fillId="4" borderId="0" xfId="0" applyFont="1" applyFill="1" applyAlignment="1" applyProtection="1">
      <protection hidden="1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9" fontId="0" fillId="0" borderId="0" xfId="0" applyNumberFormat="1" applyProtection="1">
      <protection hidden="1"/>
    </xf>
    <xf numFmtId="0" fontId="0" fillId="0" borderId="0" xfId="0" applyNumberFormat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14" fontId="0" fillId="0" borderId="0" xfId="0" applyNumberFormat="1" applyProtection="1">
      <protection hidden="1"/>
    </xf>
    <xf numFmtId="44" fontId="2" fillId="0" borderId="0" xfId="0" applyNumberFormat="1" applyFont="1" applyProtection="1">
      <protection hidden="1"/>
    </xf>
    <xf numFmtId="0" fontId="17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9" borderId="0" xfId="0" applyFill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32" fillId="3" borderId="0" xfId="0" applyFont="1" applyFill="1" applyProtection="1">
      <protection hidden="1"/>
    </xf>
    <xf numFmtId="0" fontId="26" fillId="3" borderId="0" xfId="0" applyFont="1" applyFill="1" applyProtection="1">
      <protection hidden="1"/>
    </xf>
    <xf numFmtId="0" fontId="30" fillId="4" borderId="0" xfId="0" applyFont="1" applyFill="1" applyAlignment="1" applyProtection="1">
      <alignment horizontal="right"/>
      <protection hidden="1"/>
    </xf>
    <xf numFmtId="0" fontId="30" fillId="4" borderId="0" xfId="0" applyFont="1" applyFill="1" applyAlignment="1" applyProtection="1">
      <alignment horizontal="left"/>
      <protection hidden="1"/>
    </xf>
    <xf numFmtId="0" fontId="30" fillId="3" borderId="0" xfId="0" applyFont="1" applyFill="1" applyProtection="1">
      <protection hidden="1"/>
    </xf>
    <xf numFmtId="0" fontId="31" fillId="6" borderId="0" xfId="0" applyFont="1" applyFill="1" applyProtection="1">
      <protection hidden="1"/>
    </xf>
    <xf numFmtId="0" fontId="30" fillId="4" borderId="5" xfId="0" applyFont="1" applyFill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vertical="center" shrinkToFit="1"/>
      <protection hidden="1"/>
    </xf>
    <xf numFmtId="0" fontId="0" fillId="0" borderId="3" xfId="0" applyBorder="1" applyAlignment="1" applyProtection="1">
      <alignment vertical="center" shrinkToFit="1"/>
      <protection hidden="1"/>
    </xf>
    <xf numFmtId="0" fontId="0" fillId="0" borderId="4" xfId="0" applyBorder="1" applyAlignment="1" applyProtection="1">
      <alignment shrinkToFit="1"/>
      <protection hidden="1"/>
    </xf>
    <xf numFmtId="14" fontId="0" fillId="0" borderId="2" xfId="0" applyNumberFormat="1" applyBorder="1" applyAlignment="1" applyProtection="1">
      <alignment horizontal="center" vertical="center" shrinkToFit="1"/>
      <protection hidden="1"/>
    </xf>
    <xf numFmtId="0" fontId="1" fillId="5" borderId="2" xfId="0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shrinkToFit="1"/>
      <protection locked="0"/>
    </xf>
    <xf numFmtId="0" fontId="2" fillId="5" borderId="2" xfId="0" applyFont="1" applyFill="1" applyBorder="1" applyAlignment="1" applyProtection="1">
      <alignment horizontal="center" vertical="center" shrinkToFit="1"/>
      <protection locked="0"/>
    </xf>
    <xf numFmtId="0" fontId="2" fillId="5" borderId="2" xfId="0" applyFont="1" applyFill="1" applyBorder="1" applyAlignment="1" applyProtection="1">
      <alignment vertical="center" shrinkToFit="1"/>
      <protection locked="0"/>
    </xf>
    <xf numFmtId="0" fontId="2" fillId="5" borderId="3" xfId="0" applyFont="1" applyFill="1" applyBorder="1" applyAlignment="1" applyProtection="1">
      <alignment vertical="center" shrinkToFit="1"/>
      <protection locked="0"/>
    </xf>
    <xf numFmtId="0" fontId="29" fillId="8" borderId="0" xfId="3" applyFont="1" applyFill="1" applyAlignment="1" applyProtection="1">
      <protection hidden="1"/>
    </xf>
    <xf numFmtId="0" fontId="14" fillId="3" borderId="0" xfId="0" applyFont="1" applyFill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15" fillId="5" borderId="0" xfId="0" applyFont="1" applyFill="1" applyAlignment="1" applyProtection="1">
      <alignment vertical="center"/>
      <protection locked="0"/>
    </xf>
    <xf numFmtId="0" fontId="29" fillId="0" borderId="0" xfId="3" applyFont="1" applyAlignment="1" applyProtection="1">
      <protection hidden="1"/>
    </xf>
    <xf numFmtId="0" fontId="29" fillId="0" borderId="0" xfId="3" applyFont="1" applyAlignment="1" applyProtection="1"/>
  </cellXfs>
  <cellStyles count="13">
    <cellStyle name="Euro" xfId="1"/>
    <cellStyle name="Euro 2" xfId="2"/>
    <cellStyle name="Hyperlink" xfId="3" builtinId="8"/>
    <cellStyle name="Hyperlink 2" xfId="4"/>
    <cellStyle name="Hyperlink 2 2" xfId="5"/>
    <cellStyle name="Komma 2" xfId="6"/>
    <cellStyle name="Standaard" xfId="0" builtinId="0"/>
    <cellStyle name="Standaard 2" xfId="7"/>
    <cellStyle name="Standaard 2 2" xfId="8"/>
    <cellStyle name="Standaard 2 3" xfId="9"/>
    <cellStyle name="Standaard 2 4" xfId="12"/>
    <cellStyle name="Standaard 3" xfId="10"/>
    <cellStyle name="Standaard 3 2" xfId="11"/>
  </cellStyles>
  <dxfs count="0"/>
  <tableStyles count="0" defaultTableStyle="TableStyleMedium9" defaultPivotStyle="PivotStyleLight16"/>
  <colors>
    <mruColors>
      <color rgb="FF0000CC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0</xdr:row>
      <xdr:rowOff>312420</xdr:rowOff>
    </xdr:from>
    <xdr:to>
      <xdr:col>16</xdr:col>
      <xdr:colOff>289560</xdr:colOff>
      <xdr:row>1</xdr:row>
      <xdr:rowOff>106680</xdr:rowOff>
    </xdr:to>
    <xdr:sp macro="" textlink="">
      <xdr:nvSpPr>
        <xdr:cNvPr id="6" name="Gebogen PIJL-OMHOOG 5"/>
        <xdr:cNvSpPr/>
      </xdr:nvSpPr>
      <xdr:spPr bwMode="auto">
        <a:xfrm flipV="1">
          <a:off x="7734300" y="312420"/>
          <a:ext cx="251460" cy="220980"/>
        </a:xfrm>
        <a:prstGeom prst="bentUpArrow">
          <a:avLst/>
        </a:prstGeom>
        <a:solidFill>
          <a:srgbClr val="FF0000"/>
        </a:solidFill>
        <a:ln w="222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nl-NL" sz="1100"/>
        </a:p>
      </xdr:txBody>
    </xdr:sp>
    <xdr:clientData/>
  </xdr:twoCellAnchor>
  <xdr:twoCellAnchor>
    <xdr:from>
      <xdr:col>17</xdr:col>
      <xdr:colOff>60960</xdr:colOff>
      <xdr:row>1</xdr:row>
      <xdr:rowOff>38100</xdr:rowOff>
    </xdr:from>
    <xdr:to>
      <xdr:col>17</xdr:col>
      <xdr:colOff>297180</xdr:colOff>
      <xdr:row>4</xdr:row>
      <xdr:rowOff>228600</xdr:rowOff>
    </xdr:to>
    <xdr:sp macro="" textlink="">
      <xdr:nvSpPr>
        <xdr:cNvPr id="7" name="Gebogen PIJL-OMHOOG 6"/>
        <xdr:cNvSpPr/>
      </xdr:nvSpPr>
      <xdr:spPr bwMode="auto">
        <a:xfrm rot="5400000" flipV="1">
          <a:off x="7932420" y="762000"/>
          <a:ext cx="830580" cy="236220"/>
        </a:xfrm>
        <a:prstGeom prst="bentUpArrow">
          <a:avLst/>
        </a:prstGeom>
        <a:solidFill>
          <a:srgbClr val="FF0000"/>
        </a:solidFill>
        <a:ln w="222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nl-NL" sz="1100"/>
        </a:p>
      </xdr:txBody>
    </xdr:sp>
    <xdr:clientData/>
  </xdr:twoCellAnchor>
  <xdr:twoCellAnchor>
    <xdr:from>
      <xdr:col>6</xdr:col>
      <xdr:colOff>381000</xdr:colOff>
      <xdr:row>22</xdr:row>
      <xdr:rowOff>83820</xdr:rowOff>
    </xdr:from>
    <xdr:to>
      <xdr:col>19</xdr:col>
      <xdr:colOff>381000</xdr:colOff>
      <xdr:row>53</xdr:row>
      <xdr:rowOff>129540</xdr:rowOff>
    </xdr:to>
    <xdr:sp macro="" textlink="">
      <xdr:nvSpPr>
        <xdr:cNvPr id="8" name="Gebogen PIJL-OMHOOG 7"/>
        <xdr:cNvSpPr/>
      </xdr:nvSpPr>
      <xdr:spPr bwMode="auto">
        <a:xfrm rot="5400000" flipV="1">
          <a:off x="3238500" y="4808220"/>
          <a:ext cx="5654040" cy="7406640"/>
        </a:xfrm>
        <a:prstGeom prst="bentUpArrow">
          <a:avLst>
            <a:gd name="adj1" fmla="val 1688"/>
            <a:gd name="adj2" fmla="val 2543"/>
            <a:gd name="adj3" fmla="val 2627"/>
          </a:avLst>
        </a:prstGeom>
        <a:solidFill>
          <a:srgbClr val="FF0000"/>
        </a:solidFill>
        <a:ln w="222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22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22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itgeverijgoltstein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503"/>
  <sheetViews>
    <sheetView tabSelected="1" zoomScaleNormal="100" workbookViewId="0">
      <selection activeCell="B1" sqref="B1"/>
    </sheetView>
  </sheetViews>
  <sheetFormatPr defaultRowHeight="13.2"/>
  <cols>
    <col min="1" max="1" width="0.6640625" customWidth="1"/>
    <col min="2" max="2" width="2.5546875" customWidth="1"/>
    <col min="3" max="3" width="0.6640625" customWidth="1"/>
    <col min="4" max="16" width="8.33203125" customWidth="1"/>
    <col min="17" max="17" width="6.88671875" customWidth="1"/>
    <col min="24" max="49" width="0" hidden="1" customWidth="1"/>
  </cols>
  <sheetData>
    <row r="1" spans="1:74" ht="33.75" customHeight="1">
      <c r="A1" s="1"/>
      <c r="B1" s="4"/>
      <c r="C1" s="3"/>
      <c r="D1" s="9"/>
      <c r="E1" s="5"/>
      <c r="F1" s="5"/>
      <c r="G1" s="5"/>
      <c r="H1" s="5"/>
      <c r="I1" s="5"/>
      <c r="J1" s="5"/>
      <c r="K1" s="5"/>
      <c r="L1" s="5"/>
      <c r="M1" s="8"/>
      <c r="N1" s="8"/>
      <c r="O1" s="8"/>
      <c r="P1" s="59" t="str">
        <f ca="1">IF(TODAY()&gt;=Blad1!A1,"","Er kan een nummer van 1 t/m 40 worden ingevuld). Zonder Zonder licentie werkt maar één versie.")</f>
        <v>Er kan een nummer van 1 t/m 40 worden ingevuld). Zonder Zonder licentie werkt maar één versie.</v>
      </c>
      <c r="Q1" s="8"/>
      <c r="R1" s="60" t="str">
        <f ca="1">IF(TODAY()&gt;=Blad1!A1,"","Elke klas kan een eigen serieletter krijgen.")</f>
        <v>Elke klas kan een eigen serieletter krijgen.</v>
      </c>
      <c r="S1" s="8"/>
      <c r="T1" s="8"/>
      <c r="U1" s="8"/>
      <c r="V1" s="8"/>
      <c r="W1" s="8"/>
      <c r="X1" s="28" t="s">
        <v>3</v>
      </c>
      <c r="Y1" s="28" t="s">
        <v>4</v>
      </c>
      <c r="Z1" s="28" t="s">
        <v>5</v>
      </c>
      <c r="AA1" s="28" t="s">
        <v>8</v>
      </c>
      <c r="AB1" s="28" t="s">
        <v>9</v>
      </c>
      <c r="AC1" s="28" t="s">
        <v>11</v>
      </c>
      <c r="AD1" s="28" t="s">
        <v>10</v>
      </c>
      <c r="AE1" s="28" t="s">
        <v>12</v>
      </c>
      <c r="AF1" s="28" t="s">
        <v>13</v>
      </c>
      <c r="AG1" s="28" t="s">
        <v>30</v>
      </c>
      <c r="AH1" s="28" t="s">
        <v>29</v>
      </c>
      <c r="AI1" s="28" t="s">
        <v>28</v>
      </c>
      <c r="AJ1" s="28" t="s">
        <v>27</v>
      </c>
      <c r="AK1" s="28" t="s">
        <v>26</v>
      </c>
      <c r="AL1" s="28" t="s">
        <v>25</v>
      </c>
      <c r="AM1" s="28" t="s">
        <v>24</v>
      </c>
      <c r="AN1" s="28" t="s">
        <v>23</v>
      </c>
      <c r="AO1" s="28" t="s">
        <v>22</v>
      </c>
      <c r="AP1" s="28" t="s">
        <v>21</v>
      </c>
      <c r="AQ1" s="28" t="s">
        <v>14</v>
      </c>
      <c r="AR1" s="28" t="s">
        <v>15</v>
      </c>
      <c r="AS1" s="28" t="s">
        <v>16</v>
      </c>
      <c r="AT1" s="28" t="s">
        <v>17</v>
      </c>
      <c r="AU1" s="28" t="s">
        <v>18</v>
      </c>
      <c r="AV1" s="28" t="s">
        <v>19</v>
      </c>
      <c r="AW1" s="28" t="s">
        <v>20</v>
      </c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</row>
    <row r="2" spans="1:74" ht="13.5" customHeight="1">
      <c r="A2" s="1"/>
      <c r="B2" s="1"/>
      <c r="C2" s="1"/>
      <c r="D2" s="9"/>
      <c r="E2" s="5" t="str">
        <f ca="1">IF(AND(TODAY()&gt;=Blad1!A1-10,TODAY()&lt;Blad1!A1-1),"Uw licentie verloopt binnenkort. Neem contact op met goltstein@hotmail.com.",IF(TODAY()=Blad1!A1-1,"Uw licentie is morgen verlopen!",""))</f>
        <v/>
      </c>
      <c r="F2" s="5"/>
      <c r="G2" s="5"/>
      <c r="H2" s="5"/>
      <c r="I2" s="5"/>
      <c r="J2" s="5"/>
      <c r="K2" s="5"/>
      <c r="L2" s="5"/>
      <c r="M2" s="8"/>
      <c r="N2" s="7"/>
      <c r="O2" s="8"/>
      <c r="P2" s="8"/>
      <c r="Q2" s="8"/>
      <c r="R2" s="8"/>
      <c r="S2" s="8"/>
      <c r="T2" s="8"/>
      <c r="U2" s="8"/>
      <c r="V2" s="8"/>
      <c r="W2" s="8"/>
      <c r="X2" s="25"/>
      <c r="Y2" s="2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</row>
    <row r="3" spans="1:74" ht="27" customHeight="1">
      <c r="A3" s="1"/>
      <c r="B3" s="1"/>
      <c r="C3" s="1"/>
      <c r="D3" s="9"/>
      <c r="E3" s="32" t="str">
        <f ca="1">IF(TODAY()&gt;=Blad1!A1,"Neem contact op met goltstein@hotmail.com.",IF(AND(TODAY()&gt;=Blad1!A1-10,TODAY()&lt;Blad1!A1-1),"Neem contact op met goltstein@hotmail.com.","Module: …. (hier staat de naam)"))</f>
        <v>Module: …. (hier staat de naam)</v>
      </c>
      <c r="F3" s="33"/>
      <c r="G3" s="34"/>
      <c r="H3" s="33"/>
      <c r="I3" s="33"/>
      <c r="J3" s="33"/>
      <c r="K3" s="33"/>
      <c r="L3" s="33"/>
      <c r="M3" s="33"/>
      <c r="N3" s="33"/>
      <c r="O3" s="33"/>
      <c r="P3" s="35" t="str">
        <f ca="1">IF(TODAY()&gt;=Blad1!A1,"","versienummer:")</f>
        <v>versienummer:</v>
      </c>
      <c r="Q3" s="30">
        <v>2</v>
      </c>
      <c r="R3" s="8"/>
      <c r="S3" s="8"/>
      <c r="T3" s="17" t="str">
        <f ca="1">IF(TODAY()&lt;Blad1!A1,"VWO (of HAVO)","")</f>
        <v>VWO (of HAVO)</v>
      </c>
      <c r="U3" s="8"/>
      <c r="V3" s="8"/>
      <c r="W3" s="8"/>
      <c r="X3" s="25"/>
      <c r="Y3" s="25"/>
      <c r="Z3" s="2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</row>
    <row r="4" spans="1:74" ht="10.5" customHeight="1" thickBot="1">
      <c r="A4" s="1"/>
      <c r="B4" s="1"/>
      <c r="C4" s="1"/>
      <c r="D4" s="9"/>
      <c r="E4" s="6"/>
      <c r="F4" s="5"/>
      <c r="G4" s="5"/>
      <c r="H4" s="5"/>
      <c r="I4" s="5"/>
      <c r="J4" s="5"/>
      <c r="K4" s="5"/>
      <c r="L4" s="5"/>
      <c r="M4" s="8"/>
      <c r="N4" s="5"/>
      <c r="O4" s="5"/>
      <c r="P4" s="5"/>
      <c r="Q4" s="8"/>
      <c r="R4" s="8"/>
      <c r="S4" s="8"/>
      <c r="T4" s="8"/>
      <c r="U4" s="8"/>
      <c r="V4" s="8"/>
      <c r="W4" s="8"/>
      <c r="X4" s="25"/>
      <c r="Y4" s="25"/>
      <c r="Z4" s="2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</row>
    <row r="5" spans="1:74" ht="27" customHeight="1" thickTop="1">
      <c r="A5" s="1"/>
      <c r="B5" s="1"/>
      <c r="C5" s="1"/>
      <c r="D5" s="5"/>
      <c r="E5" s="5"/>
      <c r="F5" s="63" t="s">
        <v>31</v>
      </c>
      <c r="G5" s="64"/>
      <c r="H5" s="64"/>
      <c r="I5" s="64"/>
      <c r="J5" s="64"/>
      <c r="K5" s="64"/>
      <c r="L5" s="64"/>
      <c r="M5" s="64"/>
      <c r="N5" s="65"/>
      <c r="O5" s="5"/>
      <c r="P5" s="35" t="str">
        <f ca="1">IF(TODAY()&gt;=Blad1!A1,"","serieletter:")</f>
        <v>serieletter:</v>
      </c>
      <c r="Q5" s="36"/>
      <c r="R5" s="8"/>
      <c r="S5" s="42" t="s">
        <v>55</v>
      </c>
      <c r="T5" s="8"/>
      <c r="U5" s="8"/>
      <c r="V5" s="8"/>
      <c r="W5" s="7"/>
      <c r="X5" s="25"/>
      <c r="Y5" s="25"/>
      <c r="Z5" s="2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</row>
    <row r="6" spans="1:74" ht="13.8" thickBot="1">
      <c r="A6" s="1"/>
      <c r="B6" s="1"/>
      <c r="C6" s="1"/>
      <c r="D6" s="9"/>
      <c r="E6" s="5"/>
      <c r="F6" s="66"/>
      <c r="G6" s="67"/>
      <c r="H6" s="67"/>
      <c r="I6" s="67"/>
      <c r="J6" s="67"/>
      <c r="K6" s="67"/>
      <c r="L6" s="67"/>
      <c r="M6" s="67"/>
      <c r="N6" s="68"/>
      <c r="O6" s="8"/>
      <c r="P6" s="8"/>
      <c r="Q6" s="8"/>
      <c r="R6" s="8"/>
      <c r="S6" s="8"/>
      <c r="T6" s="8"/>
      <c r="U6" s="8"/>
      <c r="V6" s="8"/>
      <c r="W6" s="8"/>
      <c r="X6" s="25"/>
      <c r="Y6" s="25"/>
      <c r="Z6" s="2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</row>
    <row r="7" spans="1:74" ht="13.8" thickTop="1">
      <c r="A7" s="1"/>
      <c r="B7" s="1"/>
      <c r="C7" s="1"/>
      <c r="D7" s="9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8"/>
      <c r="Q7" s="8"/>
      <c r="R7" s="8"/>
      <c r="S7" s="8"/>
      <c r="T7" s="8"/>
      <c r="U7" s="8"/>
      <c r="V7" s="8"/>
      <c r="W7" s="8"/>
      <c r="X7" s="25"/>
      <c r="Y7" s="25"/>
      <c r="Z7" s="2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</row>
    <row r="8" spans="1:74" ht="55.8" customHeight="1">
      <c r="A8" s="1"/>
      <c r="B8" s="1"/>
      <c r="C8" s="1"/>
      <c r="D8" s="2"/>
      <c r="E8" s="79" t="str">
        <f ca="1">IF(TODAY()&gt;=Blad1!A1,"","Sla voordat je begint het bestand op, waarbij je jouw voornaam toevoegt aan de bestandsnaam.")</f>
        <v>Sla voordat je begint het bestand op, waarbij je jouw voornaam toevoegt aan de bestandsnaam.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2"/>
      <c r="U8" s="2"/>
      <c r="V8" s="2"/>
      <c r="W8" s="2"/>
      <c r="X8" s="25"/>
      <c r="Y8" s="25"/>
      <c r="Z8" s="2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</row>
    <row r="9" spans="1:74" ht="22.5" customHeight="1">
      <c r="A9" s="1"/>
      <c r="B9" s="1"/>
      <c r="C9" s="1"/>
      <c r="D9" s="2"/>
      <c r="E9" s="14"/>
      <c r="F9" s="10"/>
      <c r="G9" s="10"/>
      <c r="H9" s="10"/>
      <c r="I9" s="10"/>
      <c r="J9" s="10"/>
      <c r="K9" s="10"/>
      <c r="L9" s="11"/>
      <c r="M9" s="12"/>
      <c r="N9" s="12"/>
      <c r="O9" s="12"/>
      <c r="P9" s="12"/>
      <c r="Q9" s="12"/>
      <c r="R9" s="2"/>
      <c r="S9" s="2"/>
      <c r="T9" s="2"/>
      <c r="U9" s="2"/>
      <c r="V9" s="2"/>
      <c r="W9" s="2"/>
      <c r="X9" s="25"/>
      <c r="Y9" s="25"/>
      <c r="Z9" s="2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</row>
    <row r="10" spans="1:74" ht="12.75" customHeight="1">
      <c r="A10" s="1"/>
      <c r="B10" s="1"/>
      <c r="C10" s="1"/>
      <c r="D10" s="2"/>
      <c r="E10" s="14"/>
      <c r="F10" s="10"/>
      <c r="G10" s="10"/>
      <c r="H10" s="10"/>
      <c r="I10" s="10"/>
      <c r="J10" s="10"/>
      <c r="K10" s="10"/>
      <c r="L10" s="11"/>
      <c r="M10" s="12"/>
      <c r="N10" s="12"/>
      <c r="O10" s="12"/>
      <c r="P10" s="12"/>
      <c r="Q10" s="12"/>
      <c r="R10" s="2"/>
      <c r="S10" s="2"/>
      <c r="T10" s="2"/>
      <c r="U10" s="2"/>
      <c r="V10" s="2"/>
      <c r="W10" s="2"/>
      <c r="X10" s="25"/>
      <c r="Y10" s="25"/>
      <c r="Z10" s="2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</row>
    <row r="11" spans="1:74" ht="22.5" customHeight="1">
      <c r="A11" s="1"/>
      <c r="B11" s="1"/>
      <c r="C11" s="1"/>
      <c r="D11" s="2"/>
      <c r="E11" s="14" t="str">
        <f ca="1">IF(TODAY()&gt;=Blad1!A1,"","Vul dan in het witte vak hiernaast je naam in.")</f>
        <v>Vul dan in het witte vak hiernaast je naam in.</v>
      </c>
      <c r="F11" s="10"/>
      <c r="G11" s="10"/>
      <c r="H11" s="10"/>
      <c r="I11" s="10"/>
      <c r="J11" s="10"/>
      <c r="K11" s="10"/>
      <c r="L11" s="11"/>
      <c r="M11" s="12"/>
      <c r="N11" s="81" t="s">
        <v>37</v>
      </c>
      <c r="O11" s="81"/>
      <c r="P11" s="81"/>
      <c r="Q11" s="81"/>
      <c r="R11" s="81"/>
      <c r="S11" s="81"/>
      <c r="T11" s="2"/>
      <c r="U11" s="2"/>
      <c r="V11" s="2"/>
      <c r="W11" s="2"/>
      <c r="X11" s="25"/>
      <c r="Y11" s="25"/>
      <c r="Z11" s="2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</row>
    <row r="12" spans="1:74" ht="11.25" customHeight="1">
      <c r="A12" s="1"/>
      <c r="B12" s="1"/>
      <c r="C12" s="1"/>
      <c r="D12" s="2"/>
      <c r="E12" s="14"/>
      <c r="F12" s="10"/>
      <c r="G12" s="10"/>
      <c r="H12" s="10"/>
      <c r="I12" s="10"/>
      <c r="J12" s="10"/>
      <c r="K12" s="10"/>
      <c r="L12" s="11"/>
      <c r="M12" s="12"/>
      <c r="N12" s="12"/>
      <c r="O12" s="12"/>
      <c r="P12" s="12"/>
      <c r="Q12" s="12"/>
      <c r="R12" s="2"/>
      <c r="S12" s="2"/>
      <c r="T12" s="2"/>
      <c r="U12" s="2"/>
      <c r="V12" s="2"/>
      <c r="W12" s="2"/>
      <c r="X12" s="25"/>
      <c r="Y12" s="25"/>
      <c r="Z12" s="2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</row>
    <row r="13" spans="1:74" ht="22.5" customHeight="1">
      <c r="A13" s="1"/>
      <c r="B13" s="1"/>
      <c r="C13" s="1"/>
      <c r="D13" s="2"/>
      <c r="E13" s="14" t="str">
        <f ca="1">IF(TODAY()&gt;=Blad1!A1,"","Vul daarna hiernaast je klas in.")</f>
        <v>Vul daarna hiernaast je klas in.</v>
      </c>
      <c r="F13" s="10"/>
      <c r="G13" s="10"/>
      <c r="H13" s="10"/>
      <c r="I13" s="10"/>
      <c r="J13" s="10"/>
      <c r="K13" s="10"/>
      <c r="L13" s="11"/>
      <c r="M13" s="12"/>
      <c r="N13" s="81" t="s">
        <v>38</v>
      </c>
      <c r="O13" s="81"/>
      <c r="P13" s="81"/>
      <c r="Q13" s="81"/>
      <c r="R13" s="81"/>
      <c r="S13" s="81"/>
      <c r="T13" s="2"/>
      <c r="U13" s="2"/>
      <c r="V13" s="2"/>
      <c r="W13" s="2"/>
      <c r="X13" s="25"/>
      <c r="Y13" s="25"/>
      <c r="Z13" s="2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</row>
    <row r="14" spans="1:74" ht="11.25" customHeight="1">
      <c r="A14" s="1"/>
      <c r="B14" s="1"/>
      <c r="C14" s="1"/>
      <c r="D14" s="2"/>
      <c r="E14" s="14"/>
      <c r="F14" s="10"/>
      <c r="G14" s="10"/>
      <c r="H14" s="10"/>
      <c r="I14" s="10"/>
      <c r="J14" s="10"/>
      <c r="K14" s="10"/>
      <c r="L14" s="11"/>
      <c r="M14" s="12"/>
      <c r="N14" s="12"/>
      <c r="O14" s="12"/>
      <c r="P14" s="12"/>
      <c r="Q14" s="12"/>
      <c r="R14" s="2"/>
      <c r="S14" s="2"/>
      <c r="T14" s="2"/>
      <c r="U14" s="2"/>
      <c r="V14" s="2"/>
      <c r="W14" s="2"/>
      <c r="X14" s="25"/>
      <c r="Y14" s="25"/>
      <c r="Z14" s="2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</row>
    <row r="15" spans="1:74" ht="12.75" customHeight="1">
      <c r="A15" s="1"/>
      <c r="B15" s="1"/>
      <c r="C15" s="1"/>
      <c r="D15" s="2"/>
      <c r="E15" s="21"/>
      <c r="F15" s="10"/>
      <c r="G15" s="10"/>
      <c r="H15" s="10"/>
      <c r="I15" s="10"/>
      <c r="J15" s="10"/>
      <c r="K15" s="10"/>
      <c r="L15" s="11"/>
      <c r="M15" s="12"/>
      <c r="N15" s="12"/>
      <c r="O15" s="12"/>
      <c r="P15" s="12"/>
      <c r="Q15" s="12"/>
      <c r="R15" s="2"/>
      <c r="S15" s="2"/>
      <c r="T15" s="2"/>
      <c r="U15" s="2"/>
      <c r="V15" s="2"/>
      <c r="W15" s="2"/>
      <c r="X15" s="25"/>
      <c r="Y15" s="25"/>
      <c r="Z15" s="2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</row>
    <row r="16" spans="1:74" ht="22.5" customHeight="1">
      <c r="A16" s="1"/>
      <c r="B16" s="1"/>
      <c r="C16" s="1"/>
      <c r="D16" s="2"/>
      <c r="E16" s="14" t="str">
        <f ca="1">IF(TODAY()&gt;=Blad1!A1,"","Vraag aan je docent je versienummer. Klik daarna op het onderwerp waarmee")</f>
        <v>Vraag aan je docent je versienummer. Klik daarna op het onderwerp waarmee</v>
      </c>
      <c r="F16" s="10"/>
      <c r="G16" s="10"/>
      <c r="H16" s="10"/>
      <c r="I16" s="10"/>
      <c r="J16" s="10"/>
      <c r="K16" s="10"/>
      <c r="L16" s="11"/>
      <c r="M16" s="12"/>
      <c r="N16" s="12"/>
      <c r="O16" s="12"/>
      <c r="P16" s="12"/>
      <c r="Q16" s="12"/>
      <c r="R16" s="2"/>
      <c r="S16" s="2"/>
      <c r="T16" s="2"/>
      <c r="U16" s="2"/>
      <c r="V16" s="2"/>
      <c r="W16" s="2"/>
      <c r="X16" s="25"/>
      <c r="Y16" s="25"/>
      <c r="Z16" s="2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</row>
    <row r="17" spans="1:74" ht="22.5" customHeight="1">
      <c r="A17" s="1"/>
      <c r="B17" s="1"/>
      <c r="C17" s="1"/>
      <c r="D17" s="2"/>
      <c r="E17" s="14" t="str">
        <f ca="1">IF(TODAY()&gt;=Blad1!A1,"","je wilt beginnen. Als je een onderwerp af hebt, staat er een groene √ voor.")</f>
        <v>je wilt beginnen. Als je een onderwerp af hebt, staat er een groene √ voor.</v>
      </c>
      <c r="F17" s="10"/>
      <c r="G17" s="10"/>
      <c r="H17" s="10"/>
      <c r="I17" s="10"/>
      <c r="J17" s="10"/>
      <c r="K17" s="10"/>
      <c r="L17" s="11"/>
      <c r="M17" s="12"/>
      <c r="N17" s="12"/>
      <c r="O17" s="12"/>
      <c r="P17" s="12"/>
      <c r="Q17" s="12"/>
      <c r="R17" s="57" t="s">
        <v>35</v>
      </c>
      <c r="S17" s="2"/>
      <c r="T17" s="2"/>
      <c r="U17" s="2"/>
      <c r="V17" s="2"/>
      <c r="W17" s="2"/>
      <c r="X17" s="25"/>
      <c r="Y17" s="25"/>
      <c r="Z17" s="2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</row>
    <row r="18" spans="1:74" ht="18" customHeight="1">
      <c r="A18" s="1"/>
      <c r="B18" s="1"/>
      <c r="C18" s="1"/>
      <c r="D18" s="2"/>
      <c r="E18" s="13"/>
      <c r="F18" s="10"/>
      <c r="G18" s="10"/>
      <c r="H18" s="10"/>
      <c r="I18" s="10"/>
      <c r="J18" s="10"/>
      <c r="K18" s="10"/>
      <c r="L18" s="11"/>
      <c r="M18" s="12"/>
      <c r="N18" s="12"/>
      <c r="O18" s="12"/>
      <c r="P18" s="12"/>
      <c r="Q18" s="12"/>
      <c r="R18" s="61" t="s">
        <v>36</v>
      </c>
      <c r="S18" s="2"/>
      <c r="T18" s="2"/>
      <c r="U18" s="2"/>
      <c r="V18" s="2"/>
      <c r="W18" s="2"/>
      <c r="X18" s="25"/>
      <c r="Y18" s="25"/>
      <c r="Z18" s="2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</row>
    <row r="19" spans="1:74" ht="22.5" customHeight="1">
      <c r="A19" s="1"/>
      <c r="B19" s="1"/>
      <c r="C19" s="1"/>
      <c r="D19" s="2"/>
      <c r="E19" s="78" t="str">
        <f ca="1">IF(TODAY()&gt;=Blad1!A1,"","Inleiding")</f>
        <v>Inleiding</v>
      </c>
      <c r="F19" s="78"/>
      <c r="G19" s="78"/>
      <c r="H19" s="78"/>
      <c r="I19" s="78"/>
      <c r="J19" s="78"/>
      <c r="K19" s="78"/>
      <c r="L19" s="78"/>
      <c r="M19" s="12"/>
      <c r="N19" s="12"/>
      <c r="O19" s="12"/>
      <c r="P19" s="12"/>
      <c r="Q19" s="12"/>
      <c r="R19" s="2"/>
      <c r="S19" s="2"/>
      <c r="T19" s="2"/>
      <c r="U19" s="2"/>
      <c r="V19" s="2"/>
      <c r="W19" s="2"/>
      <c r="X19" s="25"/>
      <c r="Y19" s="25"/>
      <c r="Z19" s="2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</row>
    <row r="20" spans="1:74" ht="12.75" customHeight="1">
      <c r="A20" s="1"/>
      <c r="B20" s="1"/>
      <c r="C20" s="1"/>
      <c r="D20" s="2"/>
      <c r="E20" s="13"/>
      <c r="F20" s="10"/>
      <c r="G20" s="10"/>
      <c r="H20" s="10"/>
      <c r="I20" s="10"/>
      <c r="J20" s="10"/>
      <c r="K20" s="10"/>
      <c r="L20" s="11"/>
      <c r="M20" s="12"/>
      <c r="N20" s="12"/>
      <c r="O20" s="12"/>
      <c r="P20" s="12"/>
      <c r="Q20" s="12"/>
      <c r="R20" s="58" t="s">
        <v>32</v>
      </c>
      <c r="S20" s="2"/>
      <c r="T20" s="2"/>
      <c r="U20" s="2"/>
      <c r="V20" s="2"/>
      <c r="W20" s="2"/>
      <c r="X20" s="25"/>
      <c r="Y20" s="25"/>
      <c r="Z20" s="2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</row>
    <row r="21" spans="1:74" ht="18" customHeight="1">
      <c r="A21" s="1"/>
      <c r="B21" s="1"/>
      <c r="C21" s="1"/>
      <c r="D21" s="40"/>
      <c r="E21" s="78" t="str">
        <f ca="1">IF(TODAY()&gt;=Blad1!A1,"","Toets")</f>
        <v>Toets</v>
      </c>
      <c r="F21" s="78"/>
      <c r="G21" s="78"/>
      <c r="H21" s="78"/>
      <c r="I21" s="78"/>
      <c r="J21" s="78"/>
      <c r="K21" s="78"/>
      <c r="L21" s="78"/>
      <c r="M21" s="41"/>
      <c r="N21" s="41"/>
      <c r="O21" s="41"/>
      <c r="P21" s="41"/>
      <c r="Q21" s="12"/>
      <c r="R21" s="58" t="s">
        <v>33</v>
      </c>
      <c r="S21" s="12"/>
      <c r="T21" s="2"/>
      <c r="U21" s="2"/>
      <c r="V21" s="2"/>
      <c r="W21" s="2"/>
      <c r="X21" s="25"/>
      <c r="Y21" s="25"/>
      <c r="Z21" s="2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</row>
    <row r="22" spans="1:74" ht="18" customHeight="1">
      <c r="A22" s="1"/>
      <c r="B22" s="1"/>
      <c r="C22" s="1"/>
      <c r="D22" s="2"/>
      <c r="E22" s="13"/>
      <c r="F22" s="10"/>
      <c r="G22" s="10"/>
      <c r="H22" s="10"/>
      <c r="I22" s="10"/>
      <c r="J22" s="10"/>
      <c r="K22" s="10"/>
      <c r="L22" s="11"/>
      <c r="M22" s="12"/>
      <c r="N22" s="12"/>
      <c r="O22" s="12"/>
      <c r="P22" s="12"/>
      <c r="Q22" s="12"/>
      <c r="R22" s="58" t="s">
        <v>34</v>
      </c>
      <c r="S22" s="2"/>
      <c r="T22" s="2"/>
      <c r="U22" s="2"/>
      <c r="V22" s="2"/>
      <c r="W22" s="2"/>
      <c r="X22" s="25"/>
      <c r="Y22" s="25"/>
      <c r="Z22" s="2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</row>
    <row r="23" spans="1:74" ht="18" customHeight="1">
      <c r="A23" s="1"/>
      <c r="B23" s="1"/>
      <c r="C23" s="1"/>
      <c r="D23" s="22" t="str">
        <f>"√"</f>
        <v>√</v>
      </c>
      <c r="E23" s="10" t="str">
        <f ca="1">IF(TODAY()&gt;=Blad1!A1,"","1. … ")</f>
        <v xml:space="preserve">1. … </v>
      </c>
      <c r="F23" s="10"/>
      <c r="G23" s="10"/>
      <c r="H23" s="10"/>
      <c r="I23" s="10"/>
      <c r="J23" s="10"/>
      <c r="K23" s="10"/>
      <c r="L23" s="11"/>
      <c r="M23" s="12"/>
      <c r="N23" s="12"/>
      <c r="O23" s="12"/>
      <c r="P23" s="12"/>
      <c r="Q23" s="12"/>
      <c r="R23" s="2"/>
      <c r="S23" s="2"/>
      <c r="T23" s="2"/>
      <c r="U23" s="2"/>
      <c r="V23" s="2"/>
      <c r="W23" s="2"/>
      <c r="X23" s="25"/>
      <c r="Y23" s="25"/>
      <c r="Z23" s="2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</row>
    <row r="24" spans="1:74" ht="18" customHeight="1">
      <c r="A24" s="1"/>
      <c r="B24" s="1"/>
      <c r="C24" s="1"/>
      <c r="D24" s="22"/>
      <c r="E24" s="78" t="str">
        <f ca="1">IF(TODAY()&gt;=Blad1!A1,"","2. ...")</f>
        <v>2. ...</v>
      </c>
      <c r="F24" s="82"/>
      <c r="G24" s="82"/>
      <c r="H24" s="82"/>
      <c r="I24" s="82"/>
      <c r="J24" s="82"/>
      <c r="K24" s="83"/>
      <c r="L24" s="83"/>
      <c r="M24" s="83"/>
      <c r="N24" s="83"/>
      <c r="O24" s="83"/>
      <c r="P24" s="83"/>
      <c r="Q24" s="29"/>
      <c r="R24" s="2"/>
      <c r="S24" s="2"/>
      <c r="T24" s="2"/>
      <c r="U24" s="2"/>
      <c r="V24" s="2"/>
      <c r="W24" s="2"/>
      <c r="X24" s="25"/>
      <c r="Y24" s="25"/>
      <c r="Z24" s="2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</row>
    <row r="25" spans="1:74" ht="18" customHeight="1">
      <c r="A25" s="1"/>
      <c r="B25" s="1"/>
      <c r="C25" s="1"/>
      <c r="D25" s="22"/>
      <c r="E25" s="10" t="str">
        <f ca="1">IF(TODAY()&gt;=Blad1!A1,"","3. ...")</f>
        <v>3. ...</v>
      </c>
      <c r="F25" s="13"/>
      <c r="G25" s="13"/>
      <c r="H25" s="13"/>
      <c r="I25" s="13"/>
      <c r="J25" s="29"/>
      <c r="K25" s="29"/>
      <c r="L25" s="29"/>
      <c r="M25" s="29"/>
      <c r="N25" s="29"/>
      <c r="O25" s="29"/>
      <c r="P25" s="29"/>
      <c r="Q25" s="29"/>
      <c r="R25" s="2"/>
      <c r="S25" s="2"/>
      <c r="T25" s="2"/>
      <c r="U25" s="2"/>
      <c r="V25" s="2"/>
      <c r="W25" s="2"/>
      <c r="X25" s="25"/>
      <c r="Y25" s="25"/>
      <c r="Z25" s="2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</row>
    <row r="26" spans="1:74" ht="18" customHeight="1">
      <c r="A26" s="1"/>
      <c r="B26" s="1"/>
      <c r="C26" s="1"/>
      <c r="D26" s="22"/>
      <c r="E26" s="10"/>
      <c r="F26" s="13"/>
      <c r="G26" s="13"/>
      <c r="H26" s="13"/>
      <c r="I26" s="13"/>
      <c r="J26" s="29"/>
      <c r="K26" s="29"/>
      <c r="L26" s="29"/>
      <c r="M26" s="29"/>
      <c r="N26" s="29"/>
      <c r="O26" s="29"/>
      <c r="P26" s="29"/>
      <c r="Q26" s="29"/>
      <c r="R26" s="2"/>
      <c r="S26" s="2"/>
      <c r="T26" s="2"/>
      <c r="U26" s="2"/>
      <c r="V26" s="2"/>
      <c r="W26" s="2"/>
      <c r="X26" s="25"/>
      <c r="Y26" s="25"/>
      <c r="Z26" s="2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</row>
    <row r="27" spans="1:74" ht="18" customHeight="1">
      <c r="A27" s="1"/>
      <c r="B27" s="1"/>
      <c r="C27" s="1"/>
      <c r="D27" s="2"/>
      <c r="E27" s="13"/>
      <c r="F27" s="10"/>
      <c r="G27" s="10"/>
      <c r="H27" s="10"/>
      <c r="I27" s="10"/>
      <c r="J27" s="10"/>
      <c r="K27" s="10"/>
      <c r="L27" s="11"/>
      <c r="M27" s="12"/>
      <c r="N27" s="12"/>
      <c r="O27" s="12"/>
      <c r="P27" s="12"/>
      <c r="Q27" s="12"/>
      <c r="R27" s="2"/>
      <c r="S27" s="2"/>
      <c r="T27" s="2"/>
      <c r="U27" s="2"/>
      <c r="V27" s="2"/>
      <c r="W27" s="2"/>
      <c r="X27" s="25"/>
      <c r="Y27" s="25"/>
      <c r="Z27" s="2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</row>
    <row r="28" spans="1:74" ht="18" customHeight="1">
      <c r="A28" s="1"/>
      <c r="B28" s="1"/>
      <c r="C28" s="1"/>
      <c r="D28" s="2"/>
      <c r="E28" s="14" t="str">
        <f ca="1">IF(TODAY()&gt;=Blad1!A1,"","Vereiste voorkennis: … (hier staat welke modules al behandeld moeten zijn)")</f>
        <v>Vereiste voorkennis: … (hier staat welke modules al behandeld moeten zijn)</v>
      </c>
      <c r="F28" s="10"/>
      <c r="G28" s="10"/>
      <c r="H28" s="10"/>
      <c r="I28" s="10"/>
      <c r="J28" s="10"/>
      <c r="K28" s="10"/>
      <c r="L28" s="11"/>
      <c r="M28" s="12"/>
      <c r="N28" s="12"/>
      <c r="O28" s="12"/>
      <c r="P28" s="12"/>
      <c r="Q28" s="12"/>
      <c r="R28" s="2"/>
      <c r="S28" s="2"/>
      <c r="T28" s="2"/>
      <c r="U28" s="2"/>
      <c r="V28" s="2"/>
      <c r="W28" s="2"/>
      <c r="X28" s="25"/>
      <c r="Y28" s="25"/>
      <c r="Z28" s="2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</row>
    <row r="29" spans="1:74" ht="18" customHeight="1">
      <c r="A29" s="1"/>
      <c r="B29" s="1"/>
      <c r="C29" s="1"/>
      <c r="D29" s="2"/>
      <c r="E29" s="14"/>
      <c r="F29" s="10"/>
      <c r="G29" s="10"/>
      <c r="H29" s="10"/>
      <c r="I29" s="10"/>
      <c r="J29" s="10"/>
      <c r="K29" s="10"/>
      <c r="L29" s="11"/>
      <c r="M29" s="12"/>
      <c r="N29" s="12"/>
      <c r="O29" s="12"/>
      <c r="P29" s="12"/>
      <c r="Q29" s="12"/>
      <c r="R29" s="2"/>
      <c r="S29" s="2"/>
      <c r="T29" s="2"/>
      <c r="U29" s="2"/>
      <c r="V29" s="2"/>
      <c r="W29" s="2"/>
      <c r="X29" s="25"/>
      <c r="Y29" s="25"/>
      <c r="Z29" s="2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</row>
    <row r="30" spans="1:74" ht="12.75" customHeight="1">
      <c r="A30" s="1"/>
      <c r="B30" s="1"/>
      <c r="C30" s="1"/>
      <c r="D30" s="2"/>
      <c r="E30" s="13"/>
      <c r="F30" s="10"/>
      <c r="G30" s="10"/>
      <c r="H30" s="10"/>
      <c r="I30" s="10"/>
      <c r="J30" s="10"/>
      <c r="K30" s="10"/>
      <c r="L30" s="11"/>
      <c r="M30" s="12"/>
      <c r="N30" s="12"/>
      <c r="O30" s="12"/>
      <c r="P30" s="12"/>
      <c r="Q30" s="12"/>
      <c r="R30" s="2"/>
      <c r="S30" s="2"/>
      <c r="T30" s="2"/>
      <c r="U30" s="2"/>
      <c r="V30" s="2"/>
      <c r="W30" s="2"/>
      <c r="X30" s="25"/>
      <c r="Y30" s="25"/>
      <c r="Z30" s="2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</row>
    <row r="31" spans="1:74" ht="12.75" customHeight="1">
      <c r="A31" s="1"/>
      <c r="B31" s="1"/>
      <c r="C31" s="1"/>
      <c r="D31" s="2"/>
      <c r="E31" s="13"/>
      <c r="F31" s="10"/>
      <c r="G31" s="10"/>
      <c r="H31" s="10"/>
      <c r="I31" s="10"/>
      <c r="J31" s="10"/>
      <c r="K31" s="10"/>
      <c r="L31" s="11"/>
      <c r="M31" s="12"/>
      <c r="N31" s="12"/>
      <c r="O31" s="12"/>
      <c r="P31" s="12"/>
      <c r="Q31" s="12"/>
      <c r="R31" s="2"/>
      <c r="S31" s="2"/>
      <c r="T31" s="2"/>
      <c r="U31" s="2"/>
      <c r="V31" s="2"/>
      <c r="W31" s="2"/>
      <c r="X31" s="25"/>
      <c r="Y31" s="25"/>
      <c r="Z31" s="2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</row>
    <row r="32" spans="1:74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</row>
    <row r="33" spans="1:74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</row>
    <row r="34" spans="1:74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</row>
    <row r="35" spans="1:74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</row>
    <row r="36" spans="1:74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</row>
    <row r="37" spans="1:74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</row>
    <row r="38" spans="1:74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</row>
    <row r="39" spans="1:74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</row>
    <row r="40" spans="1:74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</row>
    <row r="41" spans="1:74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</row>
    <row r="42" spans="1:74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</row>
    <row r="43" spans="1:74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</row>
    <row r="44" spans="1:74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</row>
    <row r="45" spans="1:74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</row>
    <row r="46" spans="1:74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</row>
    <row r="47" spans="1:74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</row>
    <row r="48" spans="1:74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</row>
    <row r="49" spans="1:74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</row>
    <row r="50" spans="1:74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</row>
    <row r="51" spans="1:74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</row>
    <row r="52" spans="1:74">
      <c r="A52" s="69" t="s">
        <v>2</v>
      </c>
      <c r="B52" s="70"/>
      <c r="C52" s="70"/>
      <c r="D52" s="70"/>
      <c r="E52" s="71"/>
      <c r="F52" s="76"/>
      <c r="G52" s="77"/>
      <c r="H52" s="77"/>
      <c r="I52" s="77"/>
      <c r="J52" s="74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</row>
    <row r="53" spans="1:74">
      <c r="A53" s="69" t="s">
        <v>1</v>
      </c>
      <c r="B53" s="70"/>
      <c r="C53" s="70"/>
      <c r="D53" s="70"/>
      <c r="E53" s="71"/>
      <c r="F53" s="75"/>
      <c r="G53" s="74"/>
      <c r="H53" s="37"/>
      <c r="I53" s="37"/>
      <c r="J53" s="37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</row>
    <row r="54" spans="1:74">
      <c r="A54" s="69" t="s">
        <v>0</v>
      </c>
      <c r="B54" s="70"/>
      <c r="C54" s="70"/>
      <c r="D54" s="70"/>
      <c r="E54" s="71"/>
      <c r="F54" s="73"/>
      <c r="G54" s="74"/>
      <c r="H54" s="38"/>
      <c r="I54" s="37"/>
      <c r="J54" s="37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</row>
    <row r="55" spans="1:74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</row>
    <row r="56" spans="1:74">
      <c r="A56" s="69" t="s">
        <v>6</v>
      </c>
      <c r="B56" s="70"/>
      <c r="C56" s="70"/>
      <c r="D56" s="70"/>
      <c r="E56" s="71"/>
      <c r="F56" s="72">
        <f>IF(Blad1!A2&gt;0,Blad1!A1,"")</f>
        <v>100000000</v>
      </c>
      <c r="G56" s="71"/>
      <c r="H56" s="37"/>
      <c r="I56" s="37"/>
      <c r="J56" s="37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</row>
    <row r="57" spans="1:74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</row>
    <row r="58" spans="1:74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</row>
    <row r="59" spans="1:74" ht="15">
      <c r="A59" s="25"/>
      <c r="B59" s="25"/>
      <c r="C59" s="25"/>
      <c r="D59" s="25"/>
      <c r="E59" s="25"/>
      <c r="F59" s="62" t="s">
        <v>42</v>
      </c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</row>
    <row r="60" spans="1:74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</row>
    <row r="61" spans="1:74" ht="15">
      <c r="A61" s="25"/>
      <c r="B61" s="25"/>
      <c r="C61" s="25"/>
      <c r="D61" s="25"/>
      <c r="E61" s="25"/>
      <c r="F61" s="62" t="s">
        <v>39</v>
      </c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</row>
    <row r="62" spans="1:74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</row>
    <row r="63" spans="1:74" ht="15">
      <c r="A63" s="25"/>
      <c r="B63" s="25"/>
      <c r="C63" s="25"/>
      <c r="D63" s="25"/>
      <c r="E63" s="25"/>
      <c r="F63" s="62" t="s">
        <v>47</v>
      </c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</row>
    <row r="64" spans="1:74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</row>
    <row r="65" spans="1:74" ht="15">
      <c r="A65" s="25"/>
      <c r="B65" s="25"/>
      <c r="C65" s="25"/>
      <c r="D65" s="25"/>
      <c r="E65" s="25"/>
      <c r="F65" s="62" t="s">
        <v>48</v>
      </c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</row>
    <row r="66" spans="1:74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</row>
    <row r="67" spans="1:74" ht="15">
      <c r="A67" s="25"/>
      <c r="B67" s="25"/>
      <c r="C67" s="25"/>
      <c r="D67" s="25"/>
      <c r="E67" s="25"/>
      <c r="F67" s="25"/>
      <c r="G67" s="62" t="s">
        <v>45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</row>
    <row r="68" spans="1:74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</row>
    <row r="69" spans="1:74" ht="15">
      <c r="A69" s="25"/>
      <c r="B69" s="25"/>
      <c r="C69" s="25"/>
      <c r="D69" s="25"/>
      <c r="E69" s="25"/>
      <c r="F69" s="25"/>
      <c r="G69" s="62" t="s">
        <v>46</v>
      </c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</row>
    <row r="70" spans="1:74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</row>
    <row r="71" spans="1:74" ht="15">
      <c r="A71" s="25"/>
      <c r="B71" s="25"/>
      <c r="C71" s="25"/>
      <c r="D71" s="25"/>
      <c r="E71" s="25"/>
      <c r="F71" s="62" t="s">
        <v>49</v>
      </c>
      <c r="G71" s="62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</row>
    <row r="72" spans="1:74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</row>
    <row r="73" spans="1:74" ht="15">
      <c r="A73" s="25"/>
      <c r="B73" s="25"/>
      <c r="C73" s="25"/>
      <c r="D73" s="25"/>
      <c r="E73" s="25"/>
      <c r="F73" s="62" t="s">
        <v>50</v>
      </c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</row>
    <row r="74" spans="1:74" ht="15">
      <c r="A74" s="25"/>
      <c r="B74" s="25"/>
      <c r="C74" s="25"/>
      <c r="D74" s="25"/>
      <c r="E74" s="25"/>
      <c r="F74" s="62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</row>
    <row r="75" spans="1:74" ht="15">
      <c r="A75" s="25"/>
      <c r="B75" s="25"/>
      <c r="C75" s="25"/>
      <c r="D75" s="25"/>
      <c r="E75" s="25"/>
      <c r="F75" s="62" t="s">
        <v>51</v>
      </c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</row>
    <row r="76" spans="1:74" ht="15">
      <c r="A76" s="25"/>
      <c r="B76" s="25"/>
      <c r="C76" s="25"/>
      <c r="D76" s="25"/>
      <c r="E76" s="25"/>
      <c r="F76" s="62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</row>
    <row r="77" spans="1:74" ht="15">
      <c r="A77" s="25"/>
      <c r="B77" s="25"/>
      <c r="C77" s="25"/>
      <c r="D77" s="25"/>
      <c r="E77" s="25"/>
      <c r="F77" s="62" t="s">
        <v>52</v>
      </c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</row>
    <row r="78" spans="1:74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</row>
    <row r="79" spans="1:74" ht="15">
      <c r="A79" s="25"/>
      <c r="B79" s="25"/>
      <c r="C79" s="25"/>
      <c r="D79" s="25"/>
      <c r="E79" s="25"/>
      <c r="F79" s="62" t="s">
        <v>53</v>
      </c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</row>
    <row r="80" spans="1:74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</row>
    <row r="81" spans="1:74" ht="15">
      <c r="A81" s="25"/>
      <c r="B81" s="25"/>
      <c r="C81" s="25"/>
      <c r="D81" s="25"/>
      <c r="E81" s="25"/>
      <c r="F81" s="62" t="s">
        <v>54</v>
      </c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</row>
    <row r="82" spans="1:74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</row>
    <row r="83" spans="1:74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</row>
    <row r="84" spans="1:74" ht="15">
      <c r="A84" s="25"/>
      <c r="B84" s="25"/>
      <c r="C84" s="25"/>
      <c r="D84" s="25"/>
      <c r="E84" s="25"/>
      <c r="F84" s="62" t="s">
        <v>40</v>
      </c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</row>
    <row r="85" spans="1:74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</row>
    <row r="86" spans="1:74" ht="15">
      <c r="A86" s="25"/>
      <c r="B86" s="25"/>
      <c r="C86" s="25"/>
      <c r="D86" s="25"/>
      <c r="E86" s="25"/>
      <c r="F86" s="62" t="s">
        <v>41</v>
      </c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</row>
    <row r="87" spans="1:74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</row>
    <row r="88" spans="1:74" ht="15">
      <c r="A88" s="25"/>
      <c r="B88" s="25"/>
      <c r="C88" s="25"/>
      <c r="D88" s="25"/>
      <c r="E88" s="25"/>
      <c r="F88" s="62" t="s">
        <v>43</v>
      </c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</row>
    <row r="89" spans="1:74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</row>
    <row r="90" spans="1:74" ht="15">
      <c r="A90" s="25"/>
      <c r="B90" s="25"/>
      <c r="C90" s="25"/>
      <c r="D90" s="25"/>
      <c r="E90" s="25"/>
      <c r="F90" s="62" t="s">
        <v>44</v>
      </c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</row>
    <row r="91" spans="1:74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</row>
    <row r="92" spans="1:74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</row>
    <row r="93" spans="1:74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</row>
    <row r="94" spans="1:74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</row>
    <row r="95" spans="1:74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</row>
    <row r="96" spans="1:74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</row>
    <row r="97" spans="1:74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</row>
    <row r="98" spans="1:74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</row>
    <row r="99" spans="1:74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</row>
    <row r="303" spans="1:1">
      <c r="A303" s="43"/>
    </row>
    <row r="308" spans="1:2">
      <c r="A308" s="56"/>
      <c r="B308" s="56"/>
    </row>
    <row r="309" spans="1:2">
      <c r="A309" s="56"/>
      <c r="B309" s="56"/>
    </row>
    <row r="310" spans="1:2">
      <c r="A310" s="56"/>
      <c r="B310" s="56"/>
    </row>
    <row r="311" spans="1:2">
      <c r="A311" s="56"/>
      <c r="B311" s="56"/>
    </row>
    <row r="503" spans="1:1">
      <c r="A503" s="43"/>
    </row>
  </sheetData>
  <sheetProtection password="C484" sheet="1" objects="1" scenarios="1"/>
  <mergeCells count="15">
    <mergeCell ref="F5:N6"/>
    <mergeCell ref="A56:E56"/>
    <mergeCell ref="F56:G56"/>
    <mergeCell ref="F54:G54"/>
    <mergeCell ref="F53:G53"/>
    <mergeCell ref="A53:E53"/>
    <mergeCell ref="A54:E54"/>
    <mergeCell ref="F52:J52"/>
    <mergeCell ref="E19:L19"/>
    <mergeCell ref="E21:L21"/>
    <mergeCell ref="E8:S8"/>
    <mergeCell ref="N11:S11"/>
    <mergeCell ref="N13:S13"/>
    <mergeCell ref="A52:E52"/>
    <mergeCell ref="E24:P24"/>
  </mergeCells>
  <phoneticPr fontId="0" type="noConversion"/>
  <dataValidations count="2">
    <dataValidation type="whole" allowBlank="1" showInputMessage="1" showErrorMessage="1" sqref="F53:G53">
      <formula1>0</formula1>
      <formula2>600</formula2>
    </dataValidation>
    <dataValidation type="list" allowBlank="1" showInputMessage="1" showErrorMessage="1" sqref="Q5">
      <formula1>$X$1:$AW$1</formula1>
    </dataValidation>
  </dataValidations>
  <hyperlinks>
    <hyperlink ref="E21:L21" location="toets!B1" display="toets!B1"/>
    <hyperlink ref="E19:L19" location="Inleiding!B1" display="Inleiding!B1"/>
    <hyperlink ref="E24:J24" location="'Gemiddeld en marginaal'!B1" display="'Gemiddeld en marginaal'!B1"/>
    <hyperlink ref="E24" location="Dekkingsbijdrage!B1" display="Dekkingsbijdrage!B1"/>
    <hyperlink ref="E24:P24" location="'Gemiddeld en marginaal'!B1" display="'Gemiddeld en marginaal'!B1"/>
    <hyperlink ref="R1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608"/>
  <sheetViews>
    <sheetView zoomScale="80" zoomScaleNormal="80" workbookViewId="0">
      <selection activeCell="M1" sqref="M1:O16"/>
    </sheetView>
  </sheetViews>
  <sheetFormatPr defaultRowHeight="13.2"/>
  <cols>
    <col min="1" max="1" width="10" bestFit="1" customWidth="1"/>
    <col min="5" max="5" width="9.44140625" bestFit="1" customWidth="1"/>
    <col min="11" max="11" width="15.33203125" customWidth="1"/>
    <col min="13" max="13" width="16.33203125" customWidth="1"/>
    <col min="15" max="15" width="16" customWidth="1"/>
    <col min="17" max="17" width="15.109375" customWidth="1"/>
    <col min="53" max="53" width="10.44140625" customWidth="1"/>
  </cols>
  <sheetData>
    <row r="1" spans="1:66">
      <c r="A1" s="24">
        <v>100000000</v>
      </c>
      <c r="B1" s="23"/>
      <c r="C1" s="44"/>
      <c r="D1" s="44"/>
      <c r="E1" s="44"/>
      <c r="F1" s="44"/>
      <c r="G1" s="44"/>
      <c r="H1" s="44"/>
      <c r="I1" s="44"/>
      <c r="J1" s="44"/>
      <c r="K1" s="23"/>
      <c r="L1" s="44"/>
      <c r="M1" s="23"/>
      <c r="N1" s="44"/>
      <c r="O1" s="44"/>
      <c r="P1" s="44"/>
      <c r="Q1" s="44"/>
      <c r="R1" s="44"/>
      <c r="S1" s="44">
        <f>programma!D21</f>
        <v>0</v>
      </c>
      <c r="T1" s="23"/>
      <c r="U1" s="44"/>
      <c r="V1" s="44"/>
      <c r="W1" s="44">
        <v>1</v>
      </c>
      <c r="X1" s="44">
        <v>21</v>
      </c>
      <c r="Y1" s="26">
        <f ca="1">IF(TODAY()&gt;=Blad1!A1,"",IF(OR(programma!Q3="",programma!N11=""),1,IF(programma!T3="HAVO",Blad1!Y4,Blad1!Y3)))</f>
        <v>2</v>
      </c>
      <c r="Z1" s="46"/>
      <c r="AA1" s="44">
        <f ca="1">IF(Y1=0,0,VLOOKUP(Y1,AB1:AI40,2))</f>
        <v>1.2</v>
      </c>
      <c r="AB1" s="44">
        <v>1</v>
      </c>
      <c r="AC1" s="44">
        <v>1.5</v>
      </c>
      <c r="AD1" s="44">
        <v>2.5</v>
      </c>
      <c r="AE1" s="44">
        <v>24000</v>
      </c>
      <c r="AF1" s="44">
        <v>26000</v>
      </c>
      <c r="AG1" s="44">
        <v>12</v>
      </c>
      <c r="AH1" s="44">
        <v>3</v>
      </c>
      <c r="AI1" s="45">
        <v>5</v>
      </c>
      <c r="AJ1" s="45">
        <v>59</v>
      </c>
      <c r="AK1" s="45">
        <v>400</v>
      </c>
      <c r="AL1" s="45">
        <v>2.5</v>
      </c>
      <c r="AM1" s="45">
        <v>32</v>
      </c>
      <c r="AN1" s="45">
        <v>200</v>
      </c>
      <c r="AO1" s="45">
        <v>2</v>
      </c>
      <c r="AP1" s="45">
        <v>24</v>
      </c>
      <c r="AQ1" s="44">
        <v>1.75</v>
      </c>
      <c r="AR1" s="45">
        <v>19</v>
      </c>
      <c r="AS1" s="23">
        <v>0.5</v>
      </c>
      <c r="AT1" s="23">
        <v>3.2</v>
      </c>
      <c r="AU1" s="23">
        <v>0.625</v>
      </c>
      <c r="AV1" s="44"/>
      <c r="AW1" s="44"/>
      <c r="AX1" s="39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</row>
    <row r="2" spans="1:66">
      <c r="A2" s="44">
        <f>A1</f>
        <v>100000000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23"/>
      <c r="U2" s="44"/>
      <c r="V2" s="44"/>
      <c r="W2" s="44">
        <v>2</v>
      </c>
      <c r="X2" s="44">
        <v>19</v>
      </c>
      <c r="Y2" s="46"/>
      <c r="Z2" s="46"/>
      <c r="AA2" s="44">
        <f ca="1">IF(Y1=0,0,VLOOKUP(Y1,AB1:AI40,3))</f>
        <v>2.2000000000000002</v>
      </c>
      <c r="AB2" s="44">
        <v>2</v>
      </c>
      <c r="AC2" s="44">
        <v>1.2</v>
      </c>
      <c r="AD2" s="44">
        <v>2.2000000000000002</v>
      </c>
      <c r="AE2" s="44">
        <v>98000</v>
      </c>
      <c r="AF2" s="44">
        <v>100000</v>
      </c>
      <c r="AG2" s="44">
        <v>25</v>
      </c>
      <c r="AH2" s="44">
        <v>40</v>
      </c>
      <c r="AI2" s="45">
        <v>4</v>
      </c>
      <c r="AJ2" s="45">
        <v>51</v>
      </c>
      <c r="AK2" s="45">
        <v>300</v>
      </c>
      <c r="AL2" s="45">
        <v>5.5</v>
      </c>
      <c r="AM2" s="45">
        <v>61</v>
      </c>
      <c r="AN2" s="45">
        <v>300</v>
      </c>
      <c r="AO2" s="45">
        <v>4</v>
      </c>
      <c r="AP2" s="45">
        <v>13</v>
      </c>
      <c r="AQ2" s="44">
        <v>2.1</v>
      </c>
      <c r="AR2" s="45">
        <v>12</v>
      </c>
      <c r="AS2" s="23">
        <v>0.16</v>
      </c>
      <c r="AT2" s="23">
        <v>0.5</v>
      </c>
      <c r="AU2" s="23">
        <v>3.2</v>
      </c>
      <c r="AV2" s="44"/>
      <c r="AW2" s="44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44"/>
      <c r="BL2" s="44"/>
      <c r="BM2" s="44"/>
      <c r="BN2" s="44"/>
    </row>
    <row r="3" spans="1:66">
      <c r="A3" s="44"/>
      <c r="B3" s="44"/>
      <c r="C3" s="44"/>
      <c r="D3" s="44"/>
      <c r="E3" s="44"/>
      <c r="F3" s="44"/>
      <c r="G3" s="44"/>
      <c r="H3" s="44"/>
      <c r="I3" s="44"/>
      <c r="J3" s="44"/>
      <c r="K3" s="47"/>
      <c r="L3" s="48"/>
      <c r="M3" s="47"/>
      <c r="N3" s="48"/>
      <c r="O3" s="44"/>
      <c r="P3" s="48"/>
      <c r="Q3" s="44"/>
      <c r="R3" s="44"/>
      <c r="S3" s="44"/>
      <c r="T3" s="23"/>
      <c r="U3" s="44"/>
      <c r="V3" s="44"/>
      <c r="W3" s="44">
        <v>3</v>
      </c>
      <c r="X3" s="44">
        <v>6</v>
      </c>
      <c r="Y3" s="26">
        <f ca="1">IF(TODAY()&gt;=Blad1!A1,"",IF(OR(programma!Q3="",programma!N11=""),1,A61))</f>
        <v>2</v>
      </c>
      <c r="Z3" s="46"/>
      <c r="AA3" s="44">
        <f ca="1">IF(Y1=0,0,VLOOKUP(Y1,AB1:AI40,4))</f>
        <v>98000</v>
      </c>
      <c r="AB3" s="44">
        <v>3</v>
      </c>
      <c r="AC3" s="44">
        <v>1.9</v>
      </c>
      <c r="AD3" s="44">
        <v>2.9</v>
      </c>
      <c r="AE3" s="44">
        <v>54000</v>
      </c>
      <c r="AF3" s="44">
        <v>56000</v>
      </c>
      <c r="AG3" s="44">
        <v>21</v>
      </c>
      <c r="AH3" s="44">
        <v>18</v>
      </c>
      <c r="AI3" s="45">
        <v>3</v>
      </c>
      <c r="AJ3" s="45">
        <v>36</v>
      </c>
      <c r="AK3" s="45">
        <v>320</v>
      </c>
      <c r="AL3" s="45">
        <v>4.5</v>
      </c>
      <c r="AM3" s="45">
        <v>52</v>
      </c>
      <c r="AN3" s="45">
        <v>350</v>
      </c>
      <c r="AO3" s="45">
        <v>3</v>
      </c>
      <c r="AP3" s="45">
        <v>16</v>
      </c>
      <c r="AQ3" s="44">
        <v>2.6</v>
      </c>
      <c r="AR3" s="45">
        <v>27</v>
      </c>
      <c r="AS3" s="23">
        <v>0.2</v>
      </c>
      <c r="AT3" s="49">
        <v>8</v>
      </c>
      <c r="AU3" s="23">
        <v>0.3125</v>
      </c>
      <c r="AV3" s="44"/>
      <c r="AW3" s="23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</row>
    <row r="4" spans="1:66">
      <c r="A4" s="44"/>
      <c r="B4" s="44"/>
      <c r="C4" s="44"/>
      <c r="D4" s="44"/>
      <c r="E4" s="44"/>
      <c r="F4" s="44"/>
      <c r="G4" s="44"/>
      <c r="H4" s="44"/>
      <c r="I4" s="44"/>
      <c r="J4" s="44"/>
      <c r="K4" s="47"/>
      <c r="L4" s="48"/>
      <c r="M4" s="47"/>
      <c r="N4" s="48"/>
      <c r="O4" s="27"/>
      <c r="P4" s="48"/>
      <c r="Q4" s="44"/>
      <c r="R4" s="44"/>
      <c r="S4" s="44"/>
      <c r="T4" s="23"/>
      <c r="U4" s="44"/>
      <c r="V4" s="44"/>
      <c r="W4" s="44">
        <v>4</v>
      </c>
      <c r="X4" s="44">
        <v>38</v>
      </c>
      <c r="Y4" s="26">
        <f ca="1">IF(Y3=0,0,VLOOKUP(Y3,W1:X40,2))</f>
        <v>19</v>
      </c>
      <c r="Z4" s="46"/>
      <c r="AA4" s="44">
        <f ca="1">IF(Y1=0,0,VLOOKUP(Y1,AB1:AI40,5))</f>
        <v>100000</v>
      </c>
      <c r="AB4" s="44">
        <v>4</v>
      </c>
      <c r="AC4" s="44">
        <v>1.2</v>
      </c>
      <c r="AD4" s="44">
        <v>2.2000000000000002</v>
      </c>
      <c r="AE4" s="44">
        <v>70000</v>
      </c>
      <c r="AF4" s="44">
        <v>72000</v>
      </c>
      <c r="AG4" s="44">
        <v>10</v>
      </c>
      <c r="AH4" s="44">
        <v>26</v>
      </c>
      <c r="AI4" s="45">
        <v>2</v>
      </c>
      <c r="AJ4" s="45">
        <v>27</v>
      </c>
      <c r="AK4" s="45">
        <v>150</v>
      </c>
      <c r="AL4" s="45">
        <v>3.5</v>
      </c>
      <c r="AM4" s="45">
        <v>46</v>
      </c>
      <c r="AN4" s="45">
        <v>250</v>
      </c>
      <c r="AO4" s="45">
        <v>6</v>
      </c>
      <c r="AP4" s="45">
        <v>23</v>
      </c>
      <c r="AQ4" s="44">
        <v>0.6</v>
      </c>
      <c r="AR4" s="45">
        <v>15</v>
      </c>
      <c r="AS4" s="23">
        <v>0.8</v>
      </c>
      <c r="AT4" s="23">
        <v>0.5</v>
      </c>
      <c r="AU4" s="23">
        <v>6.25</v>
      </c>
      <c r="AV4" s="44"/>
      <c r="AW4" s="44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44"/>
      <c r="BL4" s="44"/>
      <c r="BM4" s="44"/>
      <c r="BN4" s="44"/>
    </row>
    <row r="5" spans="1:66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8"/>
      <c r="M5" s="47"/>
      <c r="N5" s="48"/>
      <c r="O5" s="44"/>
      <c r="P5" s="48"/>
      <c r="Q5" s="44"/>
      <c r="R5" s="44"/>
      <c r="S5" s="44"/>
      <c r="T5" s="23"/>
      <c r="U5" s="44"/>
      <c r="V5" s="44"/>
      <c r="W5" s="44">
        <v>5</v>
      </c>
      <c r="X5" s="44">
        <v>16</v>
      </c>
      <c r="Y5" s="46"/>
      <c r="Z5" s="46"/>
      <c r="AA5" s="44">
        <f ca="1">IF(Y1=0,0,VLOOKUP(Y1,AB1:AI40,6))</f>
        <v>25</v>
      </c>
      <c r="AB5" s="44">
        <v>5</v>
      </c>
      <c r="AC5" s="44">
        <v>2.8</v>
      </c>
      <c r="AD5" s="44">
        <v>3.8</v>
      </c>
      <c r="AE5" s="44">
        <v>58000</v>
      </c>
      <c r="AF5" s="44">
        <v>60000</v>
      </c>
      <c r="AG5" s="44">
        <v>14</v>
      </c>
      <c r="AH5" s="44">
        <v>20</v>
      </c>
      <c r="AI5" s="45">
        <v>2.5</v>
      </c>
      <c r="AJ5" s="45">
        <v>31</v>
      </c>
      <c r="AK5" s="45">
        <v>200</v>
      </c>
      <c r="AL5" s="45">
        <v>5</v>
      </c>
      <c r="AM5" s="45">
        <v>57</v>
      </c>
      <c r="AN5" s="45">
        <v>400</v>
      </c>
      <c r="AO5" s="45">
        <v>5</v>
      </c>
      <c r="AP5" s="45">
        <v>24</v>
      </c>
      <c r="AQ5" s="44">
        <v>0.25</v>
      </c>
      <c r="AR5" s="45">
        <v>23</v>
      </c>
      <c r="AS5" s="23">
        <v>4</v>
      </c>
      <c r="AT5" s="23">
        <v>0.625</v>
      </c>
      <c r="AU5" s="23">
        <v>4</v>
      </c>
      <c r="AV5" s="44"/>
      <c r="AW5" s="44"/>
      <c r="AX5" s="45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</row>
    <row r="6" spans="1:66">
      <c r="A6" s="44"/>
      <c r="B6" s="44"/>
      <c r="C6" s="44"/>
      <c r="D6" s="44"/>
      <c r="E6" s="44"/>
      <c r="F6" s="44"/>
      <c r="G6" s="44"/>
      <c r="H6" s="44"/>
      <c r="I6" s="44"/>
      <c r="J6" s="44"/>
      <c r="K6" s="51" t="s">
        <v>7</v>
      </c>
      <c r="L6" s="48" t="str">
        <f>IF(K6&lt;=0,"X","")</f>
        <v/>
      </c>
      <c r="M6" s="47"/>
      <c r="N6" s="48"/>
      <c r="O6" s="44"/>
      <c r="P6" s="48"/>
      <c r="Q6" s="44"/>
      <c r="R6" s="44"/>
      <c r="S6" s="44"/>
      <c r="T6" s="23"/>
      <c r="U6" s="44"/>
      <c r="V6" s="44"/>
      <c r="W6" s="44">
        <v>6</v>
      </c>
      <c r="X6" s="44">
        <v>4</v>
      </c>
      <c r="Y6" s="46"/>
      <c r="Z6" s="46"/>
      <c r="AA6" s="44">
        <f ca="1">IF(Y1=0,0,VLOOKUP(Y1,AB1:AI40,7))</f>
        <v>40</v>
      </c>
      <c r="AB6" s="44">
        <v>6</v>
      </c>
      <c r="AC6" s="44">
        <v>1.4</v>
      </c>
      <c r="AD6" s="44">
        <v>2.4</v>
      </c>
      <c r="AE6" s="44">
        <v>74000</v>
      </c>
      <c r="AF6" s="44">
        <v>76000</v>
      </c>
      <c r="AG6" s="44">
        <v>15</v>
      </c>
      <c r="AH6" s="44">
        <v>28</v>
      </c>
      <c r="AI6" s="45">
        <v>5.5</v>
      </c>
      <c r="AJ6" s="45">
        <v>58</v>
      </c>
      <c r="AK6" s="45">
        <v>340</v>
      </c>
      <c r="AL6" s="45">
        <v>4</v>
      </c>
      <c r="AM6" s="45">
        <v>54</v>
      </c>
      <c r="AN6" s="45">
        <v>400</v>
      </c>
      <c r="AO6" s="45">
        <v>4</v>
      </c>
      <c r="AP6" s="45">
        <v>17</v>
      </c>
      <c r="AQ6" s="44">
        <v>0.3</v>
      </c>
      <c r="AR6" s="45">
        <v>18</v>
      </c>
      <c r="AS6" s="23">
        <v>0.16</v>
      </c>
      <c r="AT6" s="23">
        <v>5</v>
      </c>
      <c r="AU6" s="23">
        <v>0.625</v>
      </c>
      <c r="AV6" s="44"/>
      <c r="AW6" s="44"/>
      <c r="AX6" s="45"/>
      <c r="AY6" s="39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</row>
    <row r="7" spans="1:66">
      <c r="A7" s="44"/>
      <c r="B7" s="44"/>
      <c r="C7" s="44"/>
      <c r="D7" s="44"/>
      <c r="E7" s="44"/>
      <c r="F7" s="44"/>
      <c r="G7" s="44"/>
      <c r="H7" s="44"/>
      <c r="I7" s="44"/>
      <c r="J7" s="44"/>
      <c r="K7" s="47" t="e">
        <f>#REF!</f>
        <v>#REF!</v>
      </c>
      <c r="L7" s="48" t="e">
        <f>IF(K7&lt;=0,"X","")</f>
        <v>#REF!</v>
      </c>
      <c r="M7" s="47"/>
      <c r="N7" s="48"/>
      <c r="O7" s="44"/>
      <c r="P7" s="48"/>
      <c r="Q7" s="44"/>
      <c r="R7" s="44"/>
      <c r="S7" s="44"/>
      <c r="T7" s="23"/>
      <c r="U7" s="44"/>
      <c r="V7" s="44"/>
      <c r="W7" s="44">
        <v>7</v>
      </c>
      <c r="X7" s="44">
        <v>37</v>
      </c>
      <c r="Y7" s="46"/>
      <c r="Z7" s="46"/>
      <c r="AA7" s="44">
        <f ca="1">IF(Y1=0,0,VLOOKUP(Y1,AB1:AI40,8))</f>
        <v>4</v>
      </c>
      <c r="AB7" s="44">
        <v>7</v>
      </c>
      <c r="AC7" s="44">
        <v>1.7</v>
      </c>
      <c r="AD7" s="44">
        <v>2.7</v>
      </c>
      <c r="AE7" s="44">
        <v>88000</v>
      </c>
      <c r="AF7" s="44">
        <v>90000</v>
      </c>
      <c r="AG7" s="44">
        <v>22</v>
      </c>
      <c r="AH7" s="44">
        <v>35</v>
      </c>
      <c r="AI7" s="45">
        <v>4.5</v>
      </c>
      <c r="AJ7" s="45">
        <v>56</v>
      </c>
      <c r="AK7" s="45">
        <v>350</v>
      </c>
      <c r="AL7" s="45">
        <v>6</v>
      </c>
      <c r="AM7" s="45">
        <v>67</v>
      </c>
      <c r="AN7" s="45">
        <v>300</v>
      </c>
      <c r="AO7" s="45">
        <v>7</v>
      </c>
      <c r="AP7" s="45">
        <v>13</v>
      </c>
      <c r="AQ7" s="44">
        <v>2.5</v>
      </c>
      <c r="AR7" s="45">
        <v>12</v>
      </c>
      <c r="AS7" s="23">
        <v>0.4</v>
      </c>
      <c r="AT7" s="23">
        <v>3.2</v>
      </c>
      <c r="AU7" s="23">
        <v>0.25</v>
      </c>
      <c r="AV7" s="44"/>
      <c r="AW7" s="44"/>
      <c r="AX7" s="45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</row>
    <row r="8" spans="1:66">
      <c r="A8" s="44"/>
      <c r="B8" s="44"/>
      <c r="C8" s="44"/>
      <c r="D8" s="44"/>
      <c r="E8" s="44"/>
      <c r="F8" s="44"/>
      <c r="G8" s="44"/>
      <c r="H8" s="44"/>
      <c r="I8" s="44"/>
      <c r="J8" s="44"/>
      <c r="K8" s="47" t="e">
        <f>#REF!</f>
        <v>#REF!</v>
      </c>
      <c r="L8" s="48" t="e">
        <f>IF(K8&lt;=0,"X","")</f>
        <v>#REF!</v>
      </c>
      <c r="M8" s="47"/>
      <c r="N8" s="48"/>
      <c r="O8" s="27"/>
      <c r="P8" s="48"/>
      <c r="Q8" s="44"/>
      <c r="R8" s="44"/>
      <c r="S8" s="44"/>
      <c r="T8" s="23"/>
      <c r="U8" s="44"/>
      <c r="V8" s="44"/>
      <c r="W8" s="44">
        <v>8</v>
      </c>
      <c r="X8" s="44">
        <v>10</v>
      </c>
      <c r="Y8" s="46"/>
      <c r="Z8" s="46"/>
      <c r="AA8" s="44">
        <f ca="1">IF(Y1=0,0,VLOOKUP(Y1,AB1:AK40,9))</f>
        <v>51</v>
      </c>
      <c r="AB8" s="44">
        <v>8</v>
      </c>
      <c r="AC8" s="44">
        <v>2.7</v>
      </c>
      <c r="AD8" s="44">
        <v>3.7</v>
      </c>
      <c r="AE8" s="44">
        <v>20000</v>
      </c>
      <c r="AF8" s="44">
        <v>21000</v>
      </c>
      <c r="AG8" s="44">
        <v>26</v>
      </c>
      <c r="AH8" s="44">
        <v>1</v>
      </c>
      <c r="AI8" s="45">
        <v>3.5</v>
      </c>
      <c r="AJ8" s="45">
        <v>45</v>
      </c>
      <c r="AK8" s="45">
        <v>250</v>
      </c>
      <c r="AL8" s="45">
        <v>2</v>
      </c>
      <c r="AM8" s="45">
        <v>28</v>
      </c>
      <c r="AN8" s="45">
        <v>300</v>
      </c>
      <c r="AO8" s="45">
        <v>2</v>
      </c>
      <c r="AP8" s="45">
        <v>28</v>
      </c>
      <c r="AQ8" s="44">
        <v>0.8</v>
      </c>
      <c r="AR8" s="45">
        <v>16</v>
      </c>
      <c r="AS8" s="23">
        <v>0.5</v>
      </c>
      <c r="AT8" s="23">
        <v>4</v>
      </c>
      <c r="AU8" s="23">
        <v>0.8</v>
      </c>
      <c r="AV8" s="44"/>
      <c r="AW8" s="44"/>
      <c r="AX8" s="45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</row>
    <row r="9" spans="1:66">
      <c r="A9" s="44"/>
      <c r="B9" s="44"/>
      <c r="C9" s="44"/>
      <c r="D9" s="44"/>
      <c r="E9" s="44"/>
      <c r="F9" s="44"/>
      <c r="G9" s="44"/>
      <c r="H9" s="44"/>
      <c r="I9" s="44"/>
      <c r="J9" s="44"/>
      <c r="K9" s="47" t="e">
        <f>#REF!</f>
        <v>#REF!</v>
      </c>
      <c r="L9" s="48" t="e">
        <f>IF(K9&gt;=0,"X","")</f>
        <v>#REF!</v>
      </c>
      <c r="M9" s="47"/>
      <c r="N9" s="48"/>
      <c r="O9" s="27"/>
      <c r="P9" s="48"/>
      <c r="Q9" s="44"/>
      <c r="R9" s="44"/>
      <c r="S9" s="26">
        <v>20</v>
      </c>
      <c r="T9" s="23"/>
      <c r="U9" s="44"/>
      <c r="V9" s="44"/>
      <c r="W9" s="44">
        <v>9</v>
      </c>
      <c r="X9" s="44">
        <v>36</v>
      </c>
      <c r="Y9" s="46"/>
      <c r="Z9" s="46"/>
      <c r="AA9" s="44">
        <f ca="1">IF(Y1=0,0,VLOOKUP(Y1,AB1:AK40,10))</f>
        <v>300</v>
      </c>
      <c r="AB9" s="44">
        <v>9</v>
      </c>
      <c r="AC9" s="44">
        <v>1.5</v>
      </c>
      <c r="AD9" s="44">
        <v>2.5</v>
      </c>
      <c r="AE9" s="44">
        <v>68000</v>
      </c>
      <c r="AF9" s="44">
        <v>70000</v>
      </c>
      <c r="AG9" s="44">
        <v>24</v>
      </c>
      <c r="AH9" s="44">
        <v>25</v>
      </c>
      <c r="AI9" s="45">
        <v>5</v>
      </c>
      <c r="AJ9" s="45">
        <v>53</v>
      </c>
      <c r="AK9" s="45">
        <v>280</v>
      </c>
      <c r="AL9" s="45">
        <v>2.5</v>
      </c>
      <c r="AM9" s="45">
        <v>34</v>
      </c>
      <c r="AN9" s="45">
        <v>500</v>
      </c>
      <c r="AO9" s="45">
        <v>8</v>
      </c>
      <c r="AP9" s="45">
        <v>16</v>
      </c>
      <c r="AQ9" s="44">
        <v>3.25</v>
      </c>
      <c r="AR9" s="45">
        <v>25</v>
      </c>
      <c r="AS9" s="23">
        <v>0.625</v>
      </c>
      <c r="AT9" s="23">
        <v>5</v>
      </c>
      <c r="AU9" s="23">
        <v>0.32</v>
      </c>
      <c r="AV9" s="44"/>
      <c r="AW9" s="44"/>
      <c r="AX9" s="45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</row>
    <row r="10" spans="1:66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52" t="e">
        <f>#REF!</f>
        <v>#REF!</v>
      </c>
      <c r="L10" s="48" t="e">
        <f>IF(K10&gt;=0,"X","")</f>
        <v>#REF!</v>
      </c>
      <c r="M10" s="47"/>
      <c r="N10" s="48"/>
      <c r="O10" s="27"/>
      <c r="P10" s="48"/>
      <c r="Q10" s="44"/>
      <c r="R10" s="44"/>
      <c r="S10" s="23"/>
      <c r="T10" s="23"/>
      <c r="U10" s="44"/>
      <c r="V10" s="44"/>
      <c r="W10" s="44">
        <v>10</v>
      </c>
      <c r="X10" s="44">
        <v>40</v>
      </c>
      <c r="Y10" s="46"/>
      <c r="Z10" s="46"/>
      <c r="AA10" s="44">
        <f ca="1">IF(Y1=0,0,VLOOKUP(Y1,AB1:AM40,11))</f>
        <v>5.5</v>
      </c>
      <c r="AB10" s="44">
        <v>10</v>
      </c>
      <c r="AC10" s="44">
        <v>1.4</v>
      </c>
      <c r="AD10" s="44">
        <v>2.4</v>
      </c>
      <c r="AE10" s="44">
        <v>26000</v>
      </c>
      <c r="AF10" s="44">
        <v>28000</v>
      </c>
      <c r="AG10" s="44">
        <v>25</v>
      </c>
      <c r="AH10" s="44">
        <v>4</v>
      </c>
      <c r="AI10" s="45">
        <v>4</v>
      </c>
      <c r="AJ10" s="45">
        <v>57</v>
      </c>
      <c r="AK10" s="45">
        <v>420</v>
      </c>
      <c r="AL10" s="45">
        <v>5.5</v>
      </c>
      <c r="AM10" s="45">
        <v>58</v>
      </c>
      <c r="AN10" s="45">
        <v>350</v>
      </c>
      <c r="AO10" s="45">
        <v>6</v>
      </c>
      <c r="AP10" s="45">
        <v>27</v>
      </c>
      <c r="AQ10" s="44">
        <v>2.9</v>
      </c>
      <c r="AR10" s="45">
        <v>24</v>
      </c>
      <c r="AS10" s="23">
        <v>0.8</v>
      </c>
      <c r="AT10" s="23">
        <v>3.2</v>
      </c>
      <c r="AU10" s="23">
        <v>0.625</v>
      </c>
      <c r="AV10" s="44"/>
      <c r="AW10" s="44"/>
      <c r="AX10" s="45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</row>
    <row r="11" spans="1:66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7" t="e">
        <f>#REF!</f>
        <v>#REF!</v>
      </c>
      <c r="L11" s="48" t="e">
        <f>IF(K11&lt;=0,"X","")</f>
        <v>#REF!</v>
      </c>
      <c r="M11" s="47"/>
      <c r="N11" s="48"/>
      <c r="O11" s="27"/>
      <c r="P11" s="48"/>
      <c r="Q11" s="44"/>
      <c r="R11" s="44"/>
      <c r="S11" s="23"/>
      <c r="T11" s="23"/>
      <c r="U11" s="44"/>
      <c r="V11" s="44"/>
      <c r="W11" s="44">
        <v>11</v>
      </c>
      <c r="X11" s="44">
        <v>27</v>
      </c>
      <c r="Y11" s="44"/>
      <c r="Z11" s="44"/>
      <c r="AA11" s="44">
        <f ca="1">IF(Y1=0,0,VLOOKUP(Y1,AB1:AM40,12))</f>
        <v>61</v>
      </c>
      <c r="AB11" s="44">
        <v>11</v>
      </c>
      <c r="AC11" s="44">
        <v>2.2000000000000002</v>
      </c>
      <c r="AD11" s="44">
        <v>3.2</v>
      </c>
      <c r="AE11" s="44">
        <v>92000</v>
      </c>
      <c r="AF11" s="44">
        <v>94000</v>
      </c>
      <c r="AG11" s="44">
        <v>19</v>
      </c>
      <c r="AH11" s="44">
        <v>37</v>
      </c>
      <c r="AI11" s="45">
        <v>3</v>
      </c>
      <c r="AJ11" s="45">
        <v>49</v>
      </c>
      <c r="AK11" s="45">
        <v>280</v>
      </c>
      <c r="AL11" s="45">
        <v>4.5</v>
      </c>
      <c r="AM11" s="45">
        <v>53</v>
      </c>
      <c r="AN11" s="45">
        <v>300</v>
      </c>
      <c r="AO11" s="45">
        <v>5</v>
      </c>
      <c r="AP11" s="45">
        <v>15</v>
      </c>
      <c r="AQ11" s="44">
        <v>3.8</v>
      </c>
      <c r="AR11" s="45">
        <v>17</v>
      </c>
      <c r="AS11" s="23">
        <v>5</v>
      </c>
      <c r="AT11" s="23">
        <v>0.625</v>
      </c>
      <c r="AU11" s="23">
        <v>2</v>
      </c>
      <c r="AV11" s="44"/>
      <c r="AW11" s="44"/>
      <c r="AX11" s="45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</row>
    <row r="12" spans="1:66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7" t="e">
        <f>#REF!</f>
        <v>#REF!</v>
      </c>
      <c r="L12" s="48" t="e">
        <f>IF(K12&lt;=0,"X","")</f>
        <v>#REF!</v>
      </c>
      <c r="M12" s="47"/>
      <c r="N12" s="48"/>
      <c r="O12" s="44"/>
      <c r="P12" s="48"/>
      <c r="Q12" s="44"/>
      <c r="R12" s="44"/>
      <c r="S12" s="23"/>
      <c r="T12" s="23"/>
      <c r="U12" s="44"/>
      <c r="V12" s="44"/>
      <c r="W12" s="44">
        <v>12</v>
      </c>
      <c r="X12" s="44">
        <v>2</v>
      </c>
      <c r="Y12" s="44"/>
      <c r="Z12" s="44"/>
      <c r="AA12" s="44">
        <f ca="1">IF(Y1=0,0,VLOOKUP(Y1,AB1:AO40,13))</f>
        <v>300</v>
      </c>
      <c r="AB12" s="44">
        <v>12</v>
      </c>
      <c r="AC12" s="44">
        <v>3.2</v>
      </c>
      <c r="AD12" s="44">
        <v>4.2</v>
      </c>
      <c r="AE12" s="44">
        <v>38000</v>
      </c>
      <c r="AF12" s="44">
        <v>40000</v>
      </c>
      <c r="AG12" s="44">
        <v>12</v>
      </c>
      <c r="AH12" s="44">
        <v>10</v>
      </c>
      <c r="AI12" s="45">
        <v>2</v>
      </c>
      <c r="AJ12" s="45">
        <v>36</v>
      </c>
      <c r="AK12" s="45">
        <v>320</v>
      </c>
      <c r="AL12" s="45">
        <v>3.5</v>
      </c>
      <c r="AM12" s="45">
        <v>40</v>
      </c>
      <c r="AN12" s="45">
        <v>350</v>
      </c>
      <c r="AO12" s="45">
        <v>7</v>
      </c>
      <c r="AP12" s="45">
        <v>23</v>
      </c>
      <c r="AQ12" s="44">
        <v>0.5</v>
      </c>
      <c r="AR12" s="45">
        <v>12</v>
      </c>
      <c r="AS12" s="23">
        <v>1.25</v>
      </c>
      <c r="AT12" s="23">
        <v>0.32</v>
      </c>
      <c r="AU12" s="23">
        <v>2.5</v>
      </c>
      <c r="AV12" s="44"/>
      <c r="AW12" s="44"/>
      <c r="AX12" s="45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</row>
    <row r="13" spans="1:66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7" t="e">
        <f>#REF!</f>
        <v>#REF!</v>
      </c>
      <c r="L13" s="48" t="e">
        <f>IF(K13&lt;=0,"X","")</f>
        <v>#REF!</v>
      </c>
      <c r="M13" s="27"/>
      <c r="N13" s="48"/>
      <c r="O13" s="27"/>
      <c r="P13" s="48"/>
      <c r="Q13" s="44"/>
      <c r="R13" s="44"/>
      <c r="S13" s="23"/>
      <c r="T13" s="23"/>
      <c r="U13" s="44"/>
      <c r="V13" s="44"/>
      <c r="W13" s="44">
        <v>13</v>
      </c>
      <c r="X13" s="44">
        <v>24</v>
      </c>
      <c r="Y13" s="44"/>
      <c r="Z13" s="44"/>
      <c r="AA13" s="44">
        <f ca="1">IF(Y1=0,0,VLOOKUP(Y1,AB1:AO40,14))/10</f>
        <v>0.4</v>
      </c>
      <c r="AB13" s="44">
        <v>13</v>
      </c>
      <c r="AC13" s="44">
        <v>1.6</v>
      </c>
      <c r="AD13" s="44">
        <v>2.6</v>
      </c>
      <c r="AE13" s="44">
        <v>90000</v>
      </c>
      <c r="AF13" s="44">
        <v>92000</v>
      </c>
      <c r="AG13" s="44">
        <v>28</v>
      </c>
      <c r="AH13" s="44">
        <v>36</v>
      </c>
      <c r="AI13" s="45">
        <v>2.5</v>
      </c>
      <c r="AJ13" s="45">
        <v>30</v>
      </c>
      <c r="AK13" s="45">
        <v>400</v>
      </c>
      <c r="AL13" s="45">
        <v>3.5</v>
      </c>
      <c r="AM13" s="45">
        <v>46</v>
      </c>
      <c r="AN13" s="45">
        <v>400</v>
      </c>
      <c r="AO13" s="45">
        <v>3</v>
      </c>
      <c r="AP13" s="45">
        <v>18</v>
      </c>
      <c r="AQ13" s="44">
        <v>1.4</v>
      </c>
      <c r="AR13" s="45">
        <v>28</v>
      </c>
      <c r="AS13" s="23">
        <v>1.6</v>
      </c>
      <c r="AT13" s="23">
        <v>0.4</v>
      </c>
      <c r="AU13" s="23">
        <v>6.25</v>
      </c>
      <c r="AV13" s="44"/>
      <c r="AW13" s="44"/>
      <c r="AX13" s="45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</row>
    <row r="14" spans="1:6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7" t="e">
        <f>#REF!</f>
        <v>#REF!</v>
      </c>
      <c r="L14" s="48" t="e">
        <f>IF(K14&lt;=0,"X","")</f>
        <v>#REF!</v>
      </c>
      <c r="M14" s="47"/>
      <c r="N14" s="48"/>
      <c r="O14" s="27"/>
      <c r="P14" s="48"/>
      <c r="Q14" s="44"/>
      <c r="R14" s="44"/>
      <c r="S14" s="23"/>
      <c r="T14" s="23"/>
      <c r="U14" s="44"/>
      <c r="V14" s="44"/>
      <c r="W14" s="44">
        <v>14</v>
      </c>
      <c r="X14" s="44">
        <v>34</v>
      </c>
      <c r="Y14" s="44"/>
      <c r="Z14" s="44"/>
      <c r="AA14" s="44">
        <f ca="1">IF(Y1=0,0,VLOOKUP(Y1,AB1:AP40,15))</f>
        <v>13</v>
      </c>
      <c r="AB14" s="44">
        <v>14</v>
      </c>
      <c r="AC14" s="44">
        <v>1.8</v>
      </c>
      <c r="AD14" s="44">
        <v>2.8</v>
      </c>
      <c r="AE14" s="44">
        <v>56000</v>
      </c>
      <c r="AF14" s="44">
        <v>58000</v>
      </c>
      <c r="AG14" s="44">
        <v>14</v>
      </c>
      <c r="AH14" s="44">
        <v>19</v>
      </c>
      <c r="AI14" s="45">
        <v>5.5</v>
      </c>
      <c r="AJ14" s="45">
        <v>64</v>
      </c>
      <c r="AK14" s="53">
        <v>350</v>
      </c>
      <c r="AL14" s="45">
        <v>5</v>
      </c>
      <c r="AM14" s="45">
        <v>54</v>
      </c>
      <c r="AN14" s="45">
        <v>250</v>
      </c>
      <c r="AO14" s="45">
        <v>6</v>
      </c>
      <c r="AP14" s="45">
        <v>12</v>
      </c>
      <c r="AQ14" s="44">
        <v>0.9</v>
      </c>
      <c r="AR14" s="45">
        <v>16</v>
      </c>
      <c r="AS14" s="23">
        <v>2</v>
      </c>
      <c r="AT14" s="23">
        <v>0.625</v>
      </c>
      <c r="AU14" s="23">
        <v>8</v>
      </c>
      <c r="AV14" s="44"/>
      <c r="AW14" s="44"/>
      <c r="AX14" s="45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</row>
    <row r="15" spans="1:66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7" t="e">
        <f>#REF!</f>
        <v>#REF!</v>
      </c>
      <c r="L15" s="48" t="e">
        <f>IF(K15=0,"","X")</f>
        <v>#REF!</v>
      </c>
      <c r="M15" s="27"/>
      <c r="N15" s="48"/>
      <c r="O15" s="27"/>
      <c r="P15" s="48"/>
      <c r="Q15" s="44"/>
      <c r="R15" s="44"/>
      <c r="S15" s="23"/>
      <c r="T15" s="23"/>
      <c r="U15" s="44"/>
      <c r="V15" s="44"/>
      <c r="W15" s="44">
        <v>15</v>
      </c>
      <c r="X15" s="44">
        <v>5</v>
      </c>
      <c r="Y15" s="44"/>
      <c r="Z15" s="44"/>
      <c r="AA15" s="44">
        <f ca="1">IF(Y1=0,0,VLOOKUP(Y1,AB1:AQ40,16))/5</f>
        <v>0.42000000000000004</v>
      </c>
      <c r="AB15" s="44">
        <v>15</v>
      </c>
      <c r="AC15" s="44">
        <v>2.8</v>
      </c>
      <c r="AD15" s="44">
        <v>3.8</v>
      </c>
      <c r="AE15" s="44">
        <v>30000</v>
      </c>
      <c r="AF15" s="44">
        <v>32000</v>
      </c>
      <c r="AG15" s="44">
        <v>17</v>
      </c>
      <c r="AH15" s="44">
        <v>6</v>
      </c>
      <c r="AI15" s="45">
        <v>4.5</v>
      </c>
      <c r="AJ15" s="45">
        <v>50</v>
      </c>
      <c r="AK15" s="45">
        <v>310</v>
      </c>
      <c r="AL15" s="45">
        <v>4</v>
      </c>
      <c r="AM15" s="45">
        <v>45</v>
      </c>
      <c r="AN15" s="45">
        <v>300</v>
      </c>
      <c r="AO15" s="45">
        <v>2</v>
      </c>
      <c r="AP15" s="45">
        <v>14</v>
      </c>
      <c r="AQ15" s="44">
        <v>1.7</v>
      </c>
      <c r="AR15" s="45">
        <v>27</v>
      </c>
      <c r="AS15" s="23">
        <v>2.5</v>
      </c>
      <c r="AT15" s="23">
        <v>0.8</v>
      </c>
      <c r="AU15" s="23">
        <v>2.5</v>
      </c>
      <c r="AV15" s="44"/>
      <c r="AW15" s="44"/>
      <c r="AX15" s="45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</row>
    <row r="16" spans="1:66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8"/>
      <c r="M16" s="44"/>
      <c r="N16" s="44"/>
      <c r="O16" s="44"/>
      <c r="P16" s="48"/>
      <c r="Q16" s="44"/>
      <c r="R16" s="44"/>
      <c r="S16" s="23"/>
      <c r="T16" s="23"/>
      <c r="U16" s="44"/>
      <c r="V16" s="44"/>
      <c r="W16" s="44">
        <v>16</v>
      </c>
      <c r="X16" s="44">
        <v>13</v>
      </c>
      <c r="Y16" s="44"/>
      <c r="Z16" s="44"/>
      <c r="AA16" s="44">
        <f ca="1">IF(Y1=0,0,VLOOKUP(Y1,AB1:AR40,17))</f>
        <v>12</v>
      </c>
      <c r="AB16" s="44">
        <v>16</v>
      </c>
      <c r="AC16" s="44">
        <v>1.9</v>
      </c>
      <c r="AD16" s="44">
        <v>2.9</v>
      </c>
      <c r="AE16" s="44">
        <v>94000</v>
      </c>
      <c r="AF16" s="44">
        <v>96000</v>
      </c>
      <c r="AG16" s="44">
        <v>27</v>
      </c>
      <c r="AH16" s="44">
        <v>38</v>
      </c>
      <c r="AI16" s="45">
        <v>3.5</v>
      </c>
      <c r="AJ16" s="45">
        <v>42</v>
      </c>
      <c r="AK16" s="45">
        <v>350</v>
      </c>
      <c r="AL16" s="45">
        <v>7</v>
      </c>
      <c r="AM16" s="45">
        <v>65</v>
      </c>
      <c r="AN16" s="45">
        <v>350</v>
      </c>
      <c r="AO16" s="45">
        <v>4</v>
      </c>
      <c r="AP16" s="45">
        <v>15</v>
      </c>
      <c r="AQ16" s="44">
        <v>2.8</v>
      </c>
      <c r="AR16" s="45">
        <v>15</v>
      </c>
      <c r="AS16" s="23">
        <v>6.25</v>
      </c>
      <c r="AT16" s="23">
        <v>0.4</v>
      </c>
      <c r="AU16" s="23">
        <v>3.125</v>
      </c>
      <c r="AV16" s="44"/>
      <c r="AW16" s="44"/>
      <c r="AX16" s="45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</row>
    <row r="17" spans="1:66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8" t="str">
        <f>IF(M1&lt;=0,"X","")</f>
        <v>X</v>
      </c>
      <c r="M17" s="44"/>
      <c r="N17" s="44"/>
      <c r="O17" s="44"/>
      <c r="P17" s="48"/>
      <c r="Q17" s="44"/>
      <c r="R17" s="44"/>
      <c r="S17" s="23"/>
      <c r="T17" s="23"/>
      <c r="U17" s="44"/>
      <c r="V17" s="44"/>
      <c r="W17" s="44">
        <v>17</v>
      </c>
      <c r="X17" s="44">
        <v>22</v>
      </c>
      <c r="Y17" s="44"/>
      <c r="Z17" s="44"/>
      <c r="AA17" s="44">
        <f ca="1">IF(Y1=0,0,VLOOKUP(Y1,AB1:AS40,18))</f>
        <v>0.16</v>
      </c>
      <c r="AB17" s="44">
        <v>17</v>
      </c>
      <c r="AC17" s="44">
        <v>2.4</v>
      </c>
      <c r="AD17" s="44">
        <v>3.4</v>
      </c>
      <c r="AE17" s="44">
        <v>46000</v>
      </c>
      <c r="AF17" s="44">
        <v>48000</v>
      </c>
      <c r="AG17" s="44">
        <v>17</v>
      </c>
      <c r="AH17" s="44">
        <v>14</v>
      </c>
      <c r="AI17" s="45">
        <v>5</v>
      </c>
      <c r="AJ17" s="45">
        <v>53</v>
      </c>
      <c r="AK17" s="45">
        <v>400</v>
      </c>
      <c r="AL17" s="45">
        <v>2</v>
      </c>
      <c r="AM17" s="45">
        <v>25</v>
      </c>
      <c r="AN17" s="45">
        <v>400</v>
      </c>
      <c r="AO17" s="45">
        <v>3</v>
      </c>
      <c r="AP17" s="45">
        <v>17</v>
      </c>
      <c r="AQ17" s="44">
        <v>1.5</v>
      </c>
      <c r="AR17" s="45">
        <v>24</v>
      </c>
      <c r="AS17" s="23">
        <v>8</v>
      </c>
      <c r="AT17" s="23">
        <v>0.5</v>
      </c>
      <c r="AU17" s="23">
        <v>3.2</v>
      </c>
      <c r="AV17" s="44"/>
      <c r="AW17" s="44"/>
      <c r="AX17" s="45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</row>
    <row r="18" spans="1:66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27"/>
      <c r="P18" s="48"/>
      <c r="Q18" s="44"/>
      <c r="R18" s="44"/>
      <c r="S18" s="23"/>
      <c r="T18" s="23"/>
      <c r="U18" s="44"/>
      <c r="V18" s="44"/>
      <c r="W18" s="44">
        <v>18</v>
      </c>
      <c r="X18" s="44">
        <v>32</v>
      </c>
      <c r="Y18" s="44"/>
      <c r="Z18" s="44"/>
      <c r="AA18" s="44">
        <f ca="1">IF(Y1=0,0,VLOOKUP(Y1,AB1:AT40,19))</f>
        <v>0.5</v>
      </c>
      <c r="AB18" s="44">
        <v>18</v>
      </c>
      <c r="AC18" s="44">
        <v>1.9</v>
      </c>
      <c r="AD18" s="44">
        <v>2.9</v>
      </c>
      <c r="AE18" s="44">
        <v>80000</v>
      </c>
      <c r="AF18" s="44">
        <v>82000</v>
      </c>
      <c r="AG18" s="44">
        <v>26</v>
      </c>
      <c r="AH18" s="44">
        <v>31</v>
      </c>
      <c r="AI18" s="45">
        <v>4</v>
      </c>
      <c r="AJ18" s="45">
        <v>58</v>
      </c>
      <c r="AK18" s="45">
        <v>450</v>
      </c>
      <c r="AL18" s="45">
        <v>2.5</v>
      </c>
      <c r="AM18" s="45">
        <v>37</v>
      </c>
      <c r="AN18" s="45">
        <v>300</v>
      </c>
      <c r="AO18" s="45">
        <v>6</v>
      </c>
      <c r="AP18" s="45">
        <v>25</v>
      </c>
      <c r="AQ18" s="44">
        <v>2.4</v>
      </c>
      <c r="AR18" s="45">
        <v>18</v>
      </c>
      <c r="AS18" s="23">
        <v>12.5</v>
      </c>
      <c r="AT18" s="23">
        <v>0.16</v>
      </c>
      <c r="AU18" s="23">
        <v>2</v>
      </c>
      <c r="AV18" s="44"/>
      <c r="AW18" s="44"/>
      <c r="AX18" s="45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</row>
    <row r="19" spans="1:6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27"/>
      <c r="P19" s="48"/>
      <c r="Q19" s="44"/>
      <c r="R19" s="44"/>
      <c r="S19" s="23"/>
      <c r="T19" s="23"/>
      <c r="U19" s="44"/>
      <c r="V19" s="44"/>
      <c r="W19" s="44">
        <v>19</v>
      </c>
      <c r="X19" s="44">
        <v>7</v>
      </c>
      <c r="Y19" s="44"/>
      <c r="Z19" s="44"/>
      <c r="AA19" s="44">
        <f ca="1">IF(Y1=0,0,VLOOKUP(Y1,AB1:AU40,20))</f>
        <v>3.2</v>
      </c>
      <c r="AB19" s="44">
        <v>19</v>
      </c>
      <c r="AC19" s="44">
        <v>1.3</v>
      </c>
      <c r="AD19" s="44">
        <v>2.2999999999999998</v>
      </c>
      <c r="AE19" s="44">
        <v>72000</v>
      </c>
      <c r="AF19" s="44">
        <v>74000</v>
      </c>
      <c r="AG19" s="44">
        <v>30</v>
      </c>
      <c r="AH19" s="44">
        <v>27</v>
      </c>
      <c r="AI19" s="45">
        <v>3</v>
      </c>
      <c r="AJ19" s="45">
        <v>48</v>
      </c>
      <c r="AK19" s="45">
        <v>300</v>
      </c>
      <c r="AL19" s="45">
        <v>5.5</v>
      </c>
      <c r="AM19" s="45">
        <v>60</v>
      </c>
      <c r="AN19" s="45">
        <v>450</v>
      </c>
      <c r="AO19" s="45">
        <v>5</v>
      </c>
      <c r="AP19" s="45">
        <v>26</v>
      </c>
      <c r="AQ19" s="44">
        <v>0.7</v>
      </c>
      <c r="AR19" s="45">
        <v>14</v>
      </c>
      <c r="AS19" s="23">
        <v>16</v>
      </c>
      <c r="AT19" s="23">
        <v>0.2</v>
      </c>
      <c r="AU19" s="23">
        <v>6.25</v>
      </c>
      <c r="AV19" s="44"/>
      <c r="AW19" s="44"/>
      <c r="AX19" s="45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</row>
    <row r="20" spans="1:66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27"/>
      <c r="P20" s="48"/>
      <c r="Q20" s="44"/>
      <c r="R20" s="44"/>
      <c r="S20" s="23"/>
      <c r="T20" s="23"/>
      <c r="U20" s="44"/>
      <c r="V20" s="44"/>
      <c r="W20" s="44">
        <v>20</v>
      </c>
      <c r="X20" s="44">
        <v>15</v>
      </c>
      <c r="Y20" s="44"/>
      <c r="Z20" s="44"/>
      <c r="AA20" s="44">
        <f ca="1">IF(Y1=0,0,VLOOKUP(Y1,AB1:AV40,21))</f>
        <v>0</v>
      </c>
      <c r="AB20" s="44">
        <v>20</v>
      </c>
      <c r="AC20" s="44">
        <v>1.2</v>
      </c>
      <c r="AD20" s="44">
        <v>2.2000000000000002</v>
      </c>
      <c r="AE20" s="44">
        <v>22000</v>
      </c>
      <c r="AF20" s="44">
        <v>24000</v>
      </c>
      <c r="AG20" s="44">
        <v>22</v>
      </c>
      <c r="AH20" s="44">
        <v>2</v>
      </c>
      <c r="AI20" s="45">
        <v>2</v>
      </c>
      <c r="AJ20" s="45">
        <v>32</v>
      </c>
      <c r="AK20" s="45">
        <v>250</v>
      </c>
      <c r="AL20" s="45">
        <v>4.5</v>
      </c>
      <c r="AM20" s="45">
        <v>57</v>
      </c>
      <c r="AN20" s="45">
        <v>450</v>
      </c>
      <c r="AO20" s="45">
        <v>4</v>
      </c>
      <c r="AP20" s="45">
        <v>19</v>
      </c>
      <c r="AQ20" s="44">
        <v>1.1000000000000001</v>
      </c>
      <c r="AR20" s="45">
        <v>26</v>
      </c>
      <c r="AS20" s="23">
        <v>0.125</v>
      </c>
      <c r="AT20" s="23">
        <v>4</v>
      </c>
      <c r="AU20" s="23">
        <v>0.125</v>
      </c>
      <c r="AV20" s="44"/>
      <c r="AW20" s="44"/>
      <c r="AX20" s="45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</row>
    <row r="21" spans="1:66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/>
      <c r="P21" s="48"/>
      <c r="Q21" s="44"/>
      <c r="R21" s="44"/>
      <c r="S21" s="23"/>
      <c r="T21" s="23"/>
      <c r="U21" s="44"/>
      <c r="V21" s="44"/>
      <c r="W21" s="44">
        <v>21</v>
      </c>
      <c r="X21" s="44">
        <v>18</v>
      </c>
      <c r="Y21" s="44"/>
      <c r="Z21" s="44"/>
      <c r="AA21" s="44"/>
      <c r="AB21" s="44">
        <v>21</v>
      </c>
      <c r="AC21" s="44">
        <v>2.5</v>
      </c>
      <c r="AD21" s="44">
        <v>3.5</v>
      </c>
      <c r="AE21" s="44">
        <v>66000</v>
      </c>
      <c r="AF21" s="44">
        <v>68000</v>
      </c>
      <c r="AG21" s="44">
        <v>25</v>
      </c>
      <c r="AH21" s="44">
        <v>24</v>
      </c>
      <c r="AI21" s="45">
        <v>2.5</v>
      </c>
      <c r="AJ21" s="45">
        <v>32</v>
      </c>
      <c r="AK21" s="45">
        <v>200</v>
      </c>
      <c r="AL21" s="45">
        <v>5</v>
      </c>
      <c r="AM21" s="45">
        <v>59</v>
      </c>
      <c r="AN21" s="45">
        <v>400</v>
      </c>
      <c r="AO21" s="45">
        <v>7</v>
      </c>
      <c r="AP21" s="45">
        <v>12</v>
      </c>
      <c r="AQ21" s="44">
        <v>1.9</v>
      </c>
      <c r="AR21" s="45">
        <v>14</v>
      </c>
      <c r="AS21" s="23">
        <v>0.25</v>
      </c>
      <c r="AT21" s="23">
        <v>3.2</v>
      </c>
      <c r="AU21" s="23">
        <v>0.625</v>
      </c>
      <c r="AV21" s="44"/>
      <c r="AW21" s="44"/>
      <c r="AX21" s="45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</row>
    <row r="22" spans="1:66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/>
      <c r="P22" s="48"/>
      <c r="Q22" s="44"/>
      <c r="R22" s="44"/>
      <c r="S22" s="23"/>
      <c r="T22" s="23"/>
      <c r="U22" s="44"/>
      <c r="V22" s="44"/>
      <c r="W22" s="44">
        <v>22</v>
      </c>
      <c r="X22" s="44">
        <v>28</v>
      </c>
      <c r="Y22" s="44"/>
      <c r="Z22" s="44"/>
      <c r="AA22" s="44"/>
      <c r="AB22" s="44">
        <v>22</v>
      </c>
      <c r="AC22" s="44">
        <v>2.1</v>
      </c>
      <c r="AD22" s="44">
        <v>3.1</v>
      </c>
      <c r="AE22" s="44">
        <v>86000</v>
      </c>
      <c r="AF22" s="44">
        <v>88000</v>
      </c>
      <c r="AG22" s="44">
        <v>10</v>
      </c>
      <c r="AH22" s="44">
        <v>34</v>
      </c>
      <c r="AI22" s="45">
        <v>5.5</v>
      </c>
      <c r="AJ22" s="45">
        <v>61</v>
      </c>
      <c r="AK22" s="45">
        <v>300</v>
      </c>
      <c r="AL22" s="45">
        <v>4</v>
      </c>
      <c r="AM22" s="45">
        <v>51</v>
      </c>
      <c r="AN22" s="45">
        <v>300</v>
      </c>
      <c r="AO22" s="45">
        <v>2</v>
      </c>
      <c r="AP22" s="45">
        <v>26</v>
      </c>
      <c r="AQ22" s="44">
        <v>2.7</v>
      </c>
      <c r="AR22" s="45">
        <v>24</v>
      </c>
      <c r="AS22" s="23">
        <v>0.5</v>
      </c>
      <c r="AT22" s="23">
        <v>16</v>
      </c>
      <c r="AU22" s="23">
        <v>0.25</v>
      </c>
      <c r="AV22" s="44"/>
      <c r="AW22" s="44"/>
      <c r="AX22" s="45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</row>
    <row r="23" spans="1:66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/>
      <c r="P23" s="48"/>
      <c r="Q23" s="44"/>
      <c r="R23" s="44"/>
      <c r="S23" s="23"/>
      <c r="T23" s="23"/>
      <c r="U23" s="44"/>
      <c r="V23" s="44"/>
      <c r="W23" s="44">
        <v>23</v>
      </c>
      <c r="X23" s="44">
        <v>35</v>
      </c>
      <c r="Y23" s="44"/>
      <c r="Z23" s="44"/>
      <c r="AA23" s="44"/>
      <c r="AB23" s="44">
        <v>23</v>
      </c>
      <c r="AC23" s="44">
        <v>1.2</v>
      </c>
      <c r="AD23" s="44">
        <v>2.2000000000000002</v>
      </c>
      <c r="AE23" s="44">
        <v>28000</v>
      </c>
      <c r="AF23" s="44">
        <v>30000</v>
      </c>
      <c r="AG23" s="44">
        <v>18</v>
      </c>
      <c r="AH23" s="44">
        <v>5</v>
      </c>
      <c r="AI23" s="45">
        <v>4.5</v>
      </c>
      <c r="AJ23" s="45">
        <v>52</v>
      </c>
      <c r="AK23" s="45">
        <v>350</v>
      </c>
      <c r="AL23" s="45">
        <v>3</v>
      </c>
      <c r="AM23" s="45">
        <v>36</v>
      </c>
      <c r="AN23" s="45">
        <v>300</v>
      </c>
      <c r="AO23" s="45">
        <v>8</v>
      </c>
      <c r="AP23" s="45">
        <v>14</v>
      </c>
      <c r="AQ23" s="44">
        <v>2.2000000000000002</v>
      </c>
      <c r="AR23" s="45">
        <v>13</v>
      </c>
      <c r="AS23" s="23">
        <v>0.5</v>
      </c>
      <c r="AT23" s="23">
        <v>1.25</v>
      </c>
      <c r="AU23" s="23">
        <v>0.4</v>
      </c>
      <c r="AV23" s="44"/>
      <c r="AW23" s="44"/>
      <c r="AX23" s="45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</row>
    <row r="24" spans="1:66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/>
      <c r="P24" s="48"/>
      <c r="Q24" s="44"/>
      <c r="R24" s="48"/>
      <c r="S24" s="23"/>
      <c r="T24" s="23"/>
      <c r="U24" s="44"/>
      <c r="V24" s="44"/>
      <c r="W24" s="44">
        <v>24</v>
      </c>
      <c r="X24" s="44">
        <v>23</v>
      </c>
      <c r="Y24" s="26">
        <f>IF(programma!F53&lt;=600,programma!F53,Y29)</f>
        <v>0</v>
      </c>
      <c r="Z24" s="54">
        <f>IF(OR(programma!F54="PROEF",programma!F54&lt;&gt;BL1),1,1+FLOOR(10*((programma!Q3+programma!F53)/0.13-FLOOR((programma!Q3+programma!F53)/0.13,1)),1))</f>
        <v>4</v>
      </c>
      <c r="AA24" s="44"/>
      <c r="AB24" s="44">
        <v>24</v>
      </c>
      <c r="AC24" s="44">
        <v>1.4</v>
      </c>
      <c r="AD24" s="44">
        <v>2.4</v>
      </c>
      <c r="AE24" s="44">
        <v>44000</v>
      </c>
      <c r="AF24" s="44">
        <v>46000</v>
      </c>
      <c r="AG24" s="44">
        <v>28</v>
      </c>
      <c r="AH24" s="44">
        <v>13</v>
      </c>
      <c r="AI24" s="45">
        <v>3.5</v>
      </c>
      <c r="AJ24" s="45">
        <v>46</v>
      </c>
      <c r="AK24" s="45">
        <v>250</v>
      </c>
      <c r="AL24" s="45">
        <v>2</v>
      </c>
      <c r="AM24" s="45">
        <v>27</v>
      </c>
      <c r="AN24" s="45">
        <v>150</v>
      </c>
      <c r="AO24" s="45">
        <v>5</v>
      </c>
      <c r="AP24" s="45">
        <v>27</v>
      </c>
      <c r="AQ24" s="44">
        <v>1.8</v>
      </c>
      <c r="AR24" s="45">
        <v>16</v>
      </c>
      <c r="AS24" s="23">
        <v>0.16</v>
      </c>
      <c r="AT24" s="23">
        <v>5</v>
      </c>
      <c r="AU24" s="49">
        <v>0.8</v>
      </c>
      <c r="AV24" s="44"/>
      <c r="AW24" s="44"/>
      <c r="AX24" s="45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</row>
    <row r="25" spans="1:66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8"/>
      <c r="Q25" s="44"/>
      <c r="R25" s="44"/>
      <c r="S25" s="23"/>
      <c r="T25" s="23"/>
      <c r="U25" s="44"/>
      <c r="V25" s="44"/>
      <c r="W25" s="44">
        <v>25</v>
      </c>
      <c r="X25" s="44">
        <v>1</v>
      </c>
      <c r="Y25" s="44">
        <f>programma!F53</f>
        <v>0</v>
      </c>
      <c r="Z25" s="44" t="e">
        <f>#REF!</f>
        <v>#REF!</v>
      </c>
      <c r="AA25" s="44" t="e">
        <f>IF(Z25=0,0,VLOOKUP(Z25,AB1:AK40,10))</f>
        <v>#REF!</v>
      </c>
      <c r="AB25" s="44">
        <v>25</v>
      </c>
      <c r="AC25" s="44">
        <v>1.5</v>
      </c>
      <c r="AD25" s="44">
        <v>2.5</v>
      </c>
      <c r="AE25" s="44">
        <v>62000</v>
      </c>
      <c r="AF25" s="44">
        <v>64000</v>
      </c>
      <c r="AG25" s="44">
        <v>19</v>
      </c>
      <c r="AH25" s="44">
        <v>22</v>
      </c>
      <c r="AI25" s="45">
        <v>5</v>
      </c>
      <c r="AJ25" s="45">
        <v>57</v>
      </c>
      <c r="AK25" s="45">
        <v>400</v>
      </c>
      <c r="AL25" s="45">
        <v>2.5</v>
      </c>
      <c r="AM25" s="45">
        <v>31</v>
      </c>
      <c r="AN25" s="45">
        <v>200</v>
      </c>
      <c r="AO25" s="45">
        <v>7</v>
      </c>
      <c r="AP25" s="45">
        <v>15</v>
      </c>
      <c r="AQ25" s="44">
        <v>3.6</v>
      </c>
      <c r="AR25" s="45">
        <v>23</v>
      </c>
      <c r="AS25" s="23">
        <v>0.2</v>
      </c>
      <c r="AT25" s="23">
        <v>6.25</v>
      </c>
      <c r="AU25" s="23">
        <v>1.25</v>
      </c>
      <c r="AV25" s="44"/>
      <c r="AW25" s="44"/>
      <c r="AX25" s="45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</row>
    <row r="26" spans="1:66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8"/>
      <c r="Q26" s="44"/>
      <c r="R26" s="44"/>
      <c r="S26" s="23"/>
      <c r="T26" s="23"/>
      <c r="U26" s="44"/>
      <c r="V26" s="44"/>
      <c r="W26" s="44">
        <v>26</v>
      </c>
      <c r="X26" s="44">
        <v>25</v>
      </c>
      <c r="Y26" s="44">
        <f>Y25/0.017</f>
        <v>0</v>
      </c>
      <c r="Z26" s="44"/>
      <c r="AA26" s="44" t="e">
        <f>IF(Z25=0,0,VLOOKUP(Z25,AB1:AS40,18))</f>
        <v>#REF!</v>
      </c>
      <c r="AB26" s="44">
        <v>26</v>
      </c>
      <c r="AC26" s="44">
        <v>2.6</v>
      </c>
      <c r="AD26" s="44">
        <v>3.6</v>
      </c>
      <c r="AE26" s="44">
        <v>82000</v>
      </c>
      <c r="AF26" s="44">
        <v>84000</v>
      </c>
      <c r="AG26" s="44">
        <v>24</v>
      </c>
      <c r="AH26" s="44">
        <v>32</v>
      </c>
      <c r="AI26" s="45">
        <v>4</v>
      </c>
      <c r="AJ26" s="45">
        <v>54</v>
      </c>
      <c r="AK26" s="45">
        <v>420</v>
      </c>
      <c r="AL26" s="45">
        <v>5.5</v>
      </c>
      <c r="AM26" s="45">
        <v>58</v>
      </c>
      <c r="AN26" s="45">
        <v>300</v>
      </c>
      <c r="AO26" s="45">
        <v>5</v>
      </c>
      <c r="AP26" s="45">
        <v>23</v>
      </c>
      <c r="AQ26" s="44">
        <v>3.9</v>
      </c>
      <c r="AR26" s="45">
        <v>24</v>
      </c>
      <c r="AS26" s="23">
        <v>0.8</v>
      </c>
      <c r="AT26" s="23">
        <v>3.2</v>
      </c>
      <c r="AU26" s="23">
        <v>0.625</v>
      </c>
      <c r="AV26" s="44"/>
      <c r="AW26" s="44"/>
      <c r="AX26" s="45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</row>
    <row r="27" spans="1:66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8"/>
      <c r="Q27" s="44"/>
      <c r="R27" s="44"/>
      <c r="S27" s="23"/>
      <c r="T27" s="23"/>
      <c r="U27" s="44"/>
      <c r="V27" s="44"/>
      <c r="W27" s="44">
        <v>27</v>
      </c>
      <c r="X27" s="44">
        <v>8</v>
      </c>
      <c r="Y27" s="44">
        <f>FLOOR(Y26,1000)-1</f>
        <v>-1</v>
      </c>
      <c r="Z27" s="44"/>
      <c r="AA27" s="44"/>
      <c r="AB27" s="44">
        <v>27</v>
      </c>
      <c r="AC27" s="44">
        <v>2.5</v>
      </c>
      <c r="AD27" s="44">
        <v>3.5</v>
      </c>
      <c r="AE27" s="44">
        <v>32000</v>
      </c>
      <c r="AF27" s="44">
        <v>34000</v>
      </c>
      <c r="AG27" s="44">
        <v>19</v>
      </c>
      <c r="AH27" s="44">
        <v>7</v>
      </c>
      <c r="AI27" s="45">
        <v>6</v>
      </c>
      <c r="AJ27" s="45">
        <v>67</v>
      </c>
      <c r="AK27" s="45">
        <v>300</v>
      </c>
      <c r="AL27" s="45">
        <v>4.5</v>
      </c>
      <c r="AM27" s="45">
        <v>56</v>
      </c>
      <c r="AN27" s="45">
        <v>350</v>
      </c>
      <c r="AO27" s="45">
        <v>4</v>
      </c>
      <c r="AP27" s="45">
        <v>18</v>
      </c>
      <c r="AQ27" s="44">
        <v>2.25</v>
      </c>
      <c r="AR27" s="45">
        <v>17</v>
      </c>
      <c r="AS27" s="49">
        <v>4</v>
      </c>
      <c r="AT27" s="23">
        <v>0.8</v>
      </c>
      <c r="AU27" s="23">
        <v>2.5</v>
      </c>
      <c r="AV27" s="44"/>
      <c r="AW27" s="44"/>
      <c r="AX27" s="45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</row>
    <row r="28" spans="1:66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8"/>
      <c r="Q28" s="44"/>
      <c r="R28" s="44"/>
      <c r="S28" s="23"/>
      <c r="T28" s="23"/>
      <c r="U28" s="44"/>
      <c r="V28" s="44"/>
      <c r="W28" s="44">
        <v>28</v>
      </c>
      <c r="X28" s="44">
        <v>14</v>
      </c>
      <c r="Y28" s="44">
        <f>CEILING(0.3*(Y26-Y27),1)</f>
        <v>1</v>
      </c>
      <c r="Z28" s="44"/>
      <c r="AA28" s="44"/>
      <c r="AB28" s="44">
        <v>28</v>
      </c>
      <c r="AC28" s="44">
        <v>2.2000000000000002</v>
      </c>
      <c r="AD28" s="44">
        <v>3.2</v>
      </c>
      <c r="AE28" s="44">
        <v>48000</v>
      </c>
      <c r="AF28" s="44">
        <v>50000</v>
      </c>
      <c r="AG28" s="44">
        <v>26</v>
      </c>
      <c r="AH28" s="44">
        <v>15</v>
      </c>
      <c r="AI28" s="45">
        <v>2</v>
      </c>
      <c r="AJ28" s="45">
        <v>28</v>
      </c>
      <c r="AK28" s="45">
        <v>320</v>
      </c>
      <c r="AL28" s="45">
        <v>3.5</v>
      </c>
      <c r="AM28" s="45">
        <v>45</v>
      </c>
      <c r="AN28" s="45">
        <v>250</v>
      </c>
      <c r="AO28" s="45">
        <v>8</v>
      </c>
      <c r="AP28" s="45">
        <v>12</v>
      </c>
      <c r="AQ28" s="44">
        <v>0.2</v>
      </c>
      <c r="AR28" s="45">
        <v>13</v>
      </c>
      <c r="AS28" s="23">
        <v>0.5</v>
      </c>
      <c r="AT28" s="23">
        <v>1.25</v>
      </c>
      <c r="AU28" s="23">
        <v>0.32</v>
      </c>
      <c r="AV28" s="44"/>
      <c r="AW28" s="44"/>
      <c r="AX28" s="45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</row>
    <row r="29" spans="1:66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8"/>
      <c r="Q29" s="44"/>
      <c r="R29" s="44"/>
      <c r="S29" s="23"/>
      <c r="T29" s="23"/>
      <c r="U29" s="44"/>
      <c r="V29" s="44"/>
      <c r="W29" s="44">
        <v>29</v>
      </c>
      <c r="X29" s="44">
        <v>31</v>
      </c>
      <c r="Y29" s="44">
        <f>IF(AND(Y28&lt;-0.0001,Y28&gt;0.0001),1,Y28)</f>
        <v>1</v>
      </c>
      <c r="Z29" s="44"/>
      <c r="AA29" s="44"/>
      <c r="AB29" s="44">
        <v>29</v>
      </c>
      <c r="AC29" s="44">
        <v>2.6</v>
      </c>
      <c r="AD29" s="44">
        <v>3.6</v>
      </c>
      <c r="AE29" s="44">
        <v>78000</v>
      </c>
      <c r="AF29" s="44">
        <v>80000</v>
      </c>
      <c r="AG29" s="44">
        <v>25</v>
      </c>
      <c r="AH29" s="44">
        <v>30</v>
      </c>
      <c r="AI29" s="45">
        <v>2.5</v>
      </c>
      <c r="AJ29" s="45">
        <v>34</v>
      </c>
      <c r="AK29" s="45">
        <v>500</v>
      </c>
      <c r="AL29" s="45">
        <v>5</v>
      </c>
      <c r="AM29" s="45">
        <v>53</v>
      </c>
      <c r="AN29" s="45">
        <v>250</v>
      </c>
      <c r="AO29" s="45">
        <v>2</v>
      </c>
      <c r="AP29" s="45">
        <v>16</v>
      </c>
      <c r="AQ29" s="44">
        <v>2.75</v>
      </c>
      <c r="AR29" s="45">
        <v>28</v>
      </c>
      <c r="AS29" s="23">
        <v>0.4</v>
      </c>
      <c r="AT29" s="23">
        <v>1.6</v>
      </c>
      <c r="AU29" s="23">
        <v>0.125</v>
      </c>
      <c r="AV29" s="44"/>
      <c r="AW29" s="44"/>
      <c r="AX29" s="45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</row>
    <row r="30" spans="1:66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8"/>
      <c r="Q30" s="44"/>
      <c r="R30" s="44"/>
      <c r="S30" s="23"/>
      <c r="T30" s="23"/>
      <c r="U30" s="44"/>
      <c r="V30" s="44"/>
      <c r="W30" s="44">
        <v>30</v>
      </c>
      <c r="X30" s="44">
        <v>30</v>
      </c>
      <c r="Y30" s="44"/>
      <c r="Z30" s="44"/>
      <c r="AA30" s="44"/>
      <c r="AB30" s="44">
        <v>30</v>
      </c>
      <c r="AC30" s="44">
        <v>2.4</v>
      </c>
      <c r="AD30" s="44">
        <v>3.4</v>
      </c>
      <c r="AE30" s="44">
        <v>42000</v>
      </c>
      <c r="AF30" s="44">
        <v>44000</v>
      </c>
      <c r="AG30" s="44">
        <v>15</v>
      </c>
      <c r="AH30" s="44">
        <v>12</v>
      </c>
      <c r="AI30" s="45">
        <v>5.5</v>
      </c>
      <c r="AJ30" s="45">
        <v>58</v>
      </c>
      <c r="AK30" s="45">
        <v>350</v>
      </c>
      <c r="AL30" s="45">
        <v>4</v>
      </c>
      <c r="AM30" s="45">
        <v>57</v>
      </c>
      <c r="AN30" s="45">
        <v>400</v>
      </c>
      <c r="AO30" s="45">
        <v>4</v>
      </c>
      <c r="AP30" s="45">
        <v>25</v>
      </c>
      <c r="AQ30" s="44">
        <v>3.2</v>
      </c>
      <c r="AR30" s="45">
        <v>16</v>
      </c>
      <c r="AS30" s="23">
        <v>3.2</v>
      </c>
      <c r="AT30" s="23">
        <v>0.2</v>
      </c>
      <c r="AU30" s="23">
        <v>3.125</v>
      </c>
      <c r="AV30" s="44"/>
      <c r="AW30" s="44"/>
      <c r="AX30" s="45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</row>
    <row r="31" spans="1:66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23"/>
      <c r="T31" s="23"/>
      <c r="U31" s="44"/>
      <c r="V31" s="44"/>
      <c r="W31" s="44">
        <v>31</v>
      </c>
      <c r="X31" s="44">
        <v>12</v>
      </c>
      <c r="Y31" s="44"/>
      <c r="Z31" s="44"/>
      <c r="AA31" s="44"/>
      <c r="AB31" s="44">
        <v>31</v>
      </c>
      <c r="AC31" s="44">
        <v>2.5</v>
      </c>
      <c r="AD31" s="44">
        <v>3.5</v>
      </c>
      <c r="AE31" s="44">
        <v>96000</v>
      </c>
      <c r="AF31" s="44">
        <v>98000</v>
      </c>
      <c r="AG31" s="44">
        <v>12</v>
      </c>
      <c r="AH31" s="44">
        <v>39</v>
      </c>
      <c r="AI31" s="45">
        <v>4.5</v>
      </c>
      <c r="AJ31" s="45">
        <v>53</v>
      </c>
      <c r="AK31" s="45">
        <v>300</v>
      </c>
      <c r="AL31" s="45">
        <v>3</v>
      </c>
      <c r="AM31" s="45">
        <v>49</v>
      </c>
      <c r="AN31" s="45">
        <v>300</v>
      </c>
      <c r="AO31" s="45">
        <v>3</v>
      </c>
      <c r="AP31" s="45">
        <v>24</v>
      </c>
      <c r="AQ31" s="44">
        <v>3.7</v>
      </c>
      <c r="AR31" s="45">
        <v>27</v>
      </c>
      <c r="AS31" s="23">
        <v>0.625</v>
      </c>
      <c r="AT31" s="23">
        <v>2.5</v>
      </c>
      <c r="AU31" s="23">
        <v>0.32</v>
      </c>
      <c r="AV31" s="44"/>
      <c r="AW31" s="44"/>
      <c r="AX31" s="45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</row>
    <row r="32" spans="1:66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23"/>
      <c r="T32" s="23"/>
      <c r="U32" s="44"/>
      <c r="V32" s="44"/>
      <c r="W32" s="44">
        <v>32</v>
      </c>
      <c r="X32" s="44">
        <v>39</v>
      </c>
      <c r="Y32" s="44"/>
      <c r="Z32" s="44"/>
      <c r="AA32" s="44"/>
      <c r="AB32" s="44">
        <v>32</v>
      </c>
      <c r="AC32" s="44">
        <v>1.7</v>
      </c>
      <c r="AD32" s="44">
        <v>2.7</v>
      </c>
      <c r="AE32" s="44">
        <v>64000</v>
      </c>
      <c r="AF32" s="44">
        <v>66000</v>
      </c>
      <c r="AG32" s="44">
        <v>13</v>
      </c>
      <c r="AH32" s="44">
        <v>23</v>
      </c>
      <c r="AI32" s="45">
        <v>3.5</v>
      </c>
      <c r="AJ32" s="45">
        <v>40</v>
      </c>
      <c r="AK32" s="45">
        <v>350</v>
      </c>
      <c r="AL32" s="45">
        <v>2</v>
      </c>
      <c r="AM32" s="45">
        <v>36</v>
      </c>
      <c r="AN32" s="45">
        <v>300</v>
      </c>
      <c r="AO32" s="45">
        <v>6</v>
      </c>
      <c r="AP32" s="45">
        <v>17</v>
      </c>
      <c r="AQ32" s="44">
        <v>0.75</v>
      </c>
      <c r="AR32" s="45">
        <v>15</v>
      </c>
      <c r="AS32" s="23">
        <v>0.8</v>
      </c>
      <c r="AT32" s="23">
        <v>6.25</v>
      </c>
      <c r="AU32" s="23">
        <v>0.4</v>
      </c>
      <c r="AV32" s="44"/>
      <c r="AW32" s="44"/>
      <c r="AX32" s="45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</row>
    <row r="33" spans="1:66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23"/>
      <c r="T33" s="23"/>
      <c r="U33" s="44"/>
      <c r="V33" s="44"/>
      <c r="W33" s="44">
        <v>33</v>
      </c>
      <c r="X33" s="44">
        <v>29</v>
      </c>
      <c r="Y33" s="44"/>
      <c r="Z33" s="44"/>
      <c r="AA33" s="44"/>
      <c r="AB33" s="44">
        <v>33</v>
      </c>
      <c r="AC33" s="44">
        <v>2.6</v>
      </c>
      <c r="AD33" s="44">
        <v>3.6</v>
      </c>
      <c r="AE33" s="44">
        <v>76000</v>
      </c>
      <c r="AF33" s="44">
        <v>78000</v>
      </c>
      <c r="AG33" s="44">
        <v>15</v>
      </c>
      <c r="AH33" s="44">
        <v>29</v>
      </c>
      <c r="AI33" s="45">
        <v>3.5</v>
      </c>
      <c r="AJ33" s="45">
        <v>46</v>
      </c>
      <c r="AK33" s="45">
        <v>400</v>
      </c>
      <c r="AL33" s="45">
        <v>2.5</v>
      </c>
      <c r="AM33" s="45">
        <v>30</v>
      </c>
      <c r="AN33" s="45">
        <v>400</v>
      </c>
      <c r="AO33" s="45">
        <v>5</v>
      </c>
      <c r="AP33" s="45">
        <v>12</v>
      </c>
      <c r="AQ33" s="44">
        <v>3.75</v>
      </c>
      <c r="AR33" s="45">
        <v>23</v>
      </c>
      <c r="AS33" s="23">
        <v>5</v>
      </c>
      <c r="AT33" s="23">
        <v>0.8</v>
      </c>
      <c r="AU33" s="23">
        <v>6.25</v>
      </c>
      <c r="AV33" s="44"/>
      <c r="AW33" s="44"/>
      <c r="AX33" s="45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</row>
    <row r="34" spans="1:66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23"/>
      <c r="T34" s="23"/>
      <c r="U34" s="44"/>
      <c r="V34" s="44"/>
      <c r="W34" s="44">
        <v>34</v>
      </c>
      <c r="X34" s="44">
        <v>11</v>
      </c>
      <c r="Y34" s="44"/>
      <c r="Z34" s="44" t="e">
        <f>#REF!</f>
        <v>#REF!</v>
      </c>
      <c r="AA34" s="44" t="e">
        <f>IF(Z34=0,0,VLOOKUP(Z34,AB1:AK40,10))</f>
        <v>#REF!</v>
      </c>
      <c r="AB34" s="44">
        <v>34</v>
      </c>
      <c r="AC34" s="44">
        <v>2.9</v>
      </c>
      <c r="AD34" s="44">
        <v>3.9</v>
      </c>
      <c r="AE34" s="44">
        <v>50000</v>
      </c>
      <c r="AF34" s="44">
        <v>52000</v>
      </c>
      <c r="AG34" s="44">
        <v>14</v>
      </c>
      <c r="AH34" s="44">
        <v>16</v>
      </c>
      <c r="AI34" s="45">
        <v>5</v>
      </c>
      <c r="AJ34" s="45">
        <v>54</v>
      </c>
      <c r="AK34" s="45">
        <v>250</v>
      </c>
      <c r="AL34" s="45">
        <v>5.5</v>
      </c>
      <c r="AM34" s="45">
        <v>64</v>
      </c>
      <c r="AN34" s="53">
        <v>350</v>
      </c>
      <c r="AO34" s="45">
        <v>4</v>
      </c>
      <c r="AP34" s="45">
        <v>28</v>
      </c>
      <c r="AQ34" s="44">
        <v>3.1</v>
      </c>
      <c r="AR34" s="45">
        <v>18</v>
      </c>
      <c r="AS34" s="23">
        <v>1.25</v>
      </c>
      <c r="AT34" s="23">
        <v>1.6</v>
      </c>
      <c r="AU34" s="23">
        <v>0.125</v>
      </c>
      <c r="AV34" s="44"/>
      <c r="AW34" s="44"/>
      <c r="AX34" s="45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</row>
    <row r="35" spans="1:66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23"/>
      <c r="T35" s="23"/>
      <c r="U35" s="44"/>
      <c r="V35" s="44"/>
      <c r="W35" s="44">
        <v>35</v>
      </c>
      <c r="X35" s="44">
        <v>9</v>
      </c>
      <c r="Y35" s="44"/>
      <c r="Z35" s="44"/>
      <c r="AA35" s="44" t="e">
        <f>IF(Z34=0,0,VLOOKUP(Z34,AB1:AS40,18))</f>
        <v>#REF!</v>
      </c>
      <c r="AB35" s="44">
        <v>35</v>
      </c>
      <c r="AC35" s="44">
        <v>2.2000000000000002</v>
      </c>
      <c r="AD35" s="44">
        <v>3.2</v>
      </c>
      <c r="AE35" s="44">
        <v>34000</v>
      </c>
      <c r="AF35" s="44">
        <v>36000</v>
      </c>
      <c r="AG35" s="44">
        <v>22</v>
      </c>
      <c r="AH35" s="44">
        <v>8</v>
      </c>
      <c r="AI35" s="45">
        <v>4</v>
      </c>
      <c r="AJ35" s="45">
        <v>45</v>
      </c>
      <c r="AK35" s="45">
        <v>300</v>
      </c>
      <c r="AL35" s="45">
        <v>4.5</v>
      </c>
      <c r="AM35" s="45">
        <v>50</v>
      </c>
      <c r="AN35" s="45">
        <v>300</v>
      </c>
      <c r="AO35" s="45">
        <v>7</v>
      </c>
      <c r="AP35" s="45">
        <v>16</v>
      </c>
      <c r="AQ35" s="44">
        <v>3.5</v>
      </c>
      <c r="AR35" s="45">
        <v>12</v>
      </c>
      <c r="AS35" s="23">
        <v>1.6</v>
      </c>
      <c r="AT35" s="23">
        <v>0.5</v>
      </c>
      <c r="AU35" s="23">
        <v>6.25</v>
      </c>
      <c r="AV35" s="44"/>
      <c r="AW35" s="44"/>
      <c r="AX35" s="45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</row>
    <row r="36" spans="1:66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23"/>
      <c r="T36" s="23"/>
      <c r="U36" s="44"/>
      <c r="V36" s="44"/>
      <c r="W36" s="44">
        <v>36</v>
      </c>
      <c r="X36" s="44">
        <v>3</v>
      </c>
      <c r="Y36" s="44"/>
      <c r="Z36" s="44"/>
      <c r="AA36" s="44" t="e">
        <f>IF(Z34=0,0,VLOOKUP(Z34,AB1:AT40,19))</f>
        <v>#REF!</v>
      </c>
      <c r="AB36" s="44">
        <v>36</v>
      </c>
      <c r="AC36" s="44">
        <v>2.5</v>
      </c>
      <c r="AD36" s="44">
        <v>3.5</v>
      </c>
      <c r="AE36" s="44">
        <v>84000</v>
      </c>
      <c r="AF36" s="44">
        <v>86000</v>
      </c>
      <c r="AG36" s="44">
        <v>30</v>
      </c>
      <c r="AH36" s="44">
        <v>33</v>
      </c>
      <c r="AI36" s="45">
        <v>7</v>
      </c>
      <c r="AJ36" s="45">
        <v>65</v>
      </c>
      <c r="AK36" s="45">
        <v>350</v>
      </c>
      <c r="AL36" s="45">
        <v>3.5</v>
      </c>
      <c r="AM36" s="45">
        <v>42</v>
      </c>
      <c r="AN36" s="45">
        <v>350</v>
      </c>
      <c r="AO36" s="45">
        <v>2</v>
      </c>
      <c r="AP36" s="45">
        <v>27</v>
      </c>
      <c r="AQ36" s="44">
        <v>1.25</v>
      </c>
      <c r="AR36" s="45">
        <v>14</v>
      </c>
      <c r="AS36" s="23">
        <v>2</v>
      </c>
      <c r="AT36" s="23">
        <v>0.125</v>
      </c>
      <c r="AU36" s="23">
        <v>4</v>
      </c>
      <c r="AV36" s="44"/>
      <c r="AW36" s="44"/>
      <c r="AX36" s="45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</row>
    <row r="37" spans="1:66">
      <c r="A37" s="44"/>
      <c r="B37" s="44"/>
      <c r="C37" s="44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44"/>
      <c r="P37" s="44"/>
      <c r="Q37" s="44"/>
      <c r="R37" s="44"/>
      <c r="S37" s="23"/>
      <c r="T37" s="23"/>
      <c r="U37" s="44"/>
      <c r="V37" s="44"/>
      <c r="W37" s="44">
        <v>37</v>
      </c>
      <c r="X37" s="44">
        <v>26</v>
      </c>
      <c r="Y37" s="44"/>
      <c r="Z37" s="44"/>
      <c r="AA37" s="44"/>
      <c r="AB37" s="44">
        <v>37</v>
      </c>
      <c r="AC37" s="44">
        <v>1.7</v>
      </c>
      <c r="AD37" s="44">
        <v>2.7</v>
      </c>
      <c r="AE37" s="44">
        <v>52000</v>
      </c>
      <c r="AF37" s="44">
        <v>54000</v>
      </c>
      <c r="AG37" s="44">
        <v>16</v>
      </c>
      <c r="AH37" s="44">
        <v>17</v>
      </c>
      <c r="AI37" s="45">
        <v>2</v>
      </c>
      <c r="AJ37" s="45">
        <v>25</v>
      </c>
      <c r="AK37" s="45">
        <v>400</v>
      </c>
      <c r="AL37" s="45">
        <v>5</v>
      </c>
      <c r="AM37" s="45">
        <v>53</v>
      </c>
      <c r="AN37" s="45">
        <v>400</v>
      </c>
      <c r="AO37" s="45">
        <v>8</v>
      </c>
      <c r="AP37" s="45">
        <v>15</v>
      </c>
      <c r="AQ37" s="44">
        <v>1.2</v>
      </c>
      <c r="AR37" s="45">
        <v>15</v>
      </c>
      <c r="AS37" s="23">
        <v>2.5</v>
      </c>
      <c r="AT37" s="23">
        <v>0.32</v>
      </c>
      <c r="AU37" s="23">
        <v>1.25</v>
      </c>
      <c r="AV37" s="44"/>
      <c r="AW37" s="44"/>
      <c r="AX37" s="45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</row>
    <row r="38" spans="1:66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23"/>
      <c r="T38" s="23"/>
      <c r="U38" s="44"/>
      <c r="V38" s="44"/>
      <c r="W38" s="44">
        <v>38</v>
      </c>
      <c r="X38" s="44">
        <v>20</v>
      </c>
      <c r="Y38" s="44"/>
      <c r="Z38" s="44"/>
      <c r="AA38" s="44"/>
      <c r="AB38" s="44">
        <v>38</v>
      </c>
      <c r="AC38" s="44">
        <v>1.8</v>
      </c>
      <c r="AD38" s="44">
        <v>2.8</v>
      </c>
      <c r="AE38" s="44">
        <v>60000</v>
      </c>
      <c r="AF38" s="44">
        <v>62000</v>
      </c>
      <c r="AG38" s="44">
        <v>18</v>
      </c>
      <c r="AH38" s="44">
        <v>21</v>
      </c>
      <c r="AI38" s="45">
        <v>2.5</v>
      </c>
      <c r="AJ38" s="45">
        <v>37</v>
      </c>
      <c r="AK38" s="45">
        <v>300</v>
      </c>
      <c r="AL38" s="45">
        <v>4</v>
      </c>
      <c r="AM38" s="45">
        <v>58</v>
      </c>
      <c r="AN38" s="45">
        <v>450</v>
      </c>
      <c r="AO38" s="45">
        <v>6</v>
      </c>
      <c r="AP38" s="45">
        <v>24</v>
      </c>
      <c r="AQ38" s="44">
        <v>1.6</v>
      </c>
      <c r="AR38" s="45">
        <v>17</v>
      </c>
      <c r="AS38" s="23">
        <v>6.25</v>
      </c>
      <c r="AT38" s="23">
        <v>0.5</v>
      </c>
      <c r="AU38" s="23">
        <v>3.125</v>
      </c>
      <c r="AV38" s="44"/>
      <c r="AW38" s="44"/>
      <c r="AX38" s="45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</row>
    <row r="39" spans="1:66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23"/>
      <c r="T39" s="23"/>
      <c r="U39" s="44"/>
      <c r="V39" s="44"/>
      <c r="W39" s="44">
        <v>39</v>
      </c>
      <c r="X39" s="44">
        <v>33</v>
      </c>
      <c r="Y39" s="44"/>
      <c r="Z39" s="44"/>
      <c r="AA39" s="44"/>
      <c r="AB39" s="44">
        <v>39</v>
      </c>
      <c r="AC39" s="44">
        <v>2.8</v>
      </c>
      <c r="AD39" s="44">
        <v>3.8</v>
      </c>
      <c r="AE39" s="44">
        <v>40000</v>
      </c>
      <c r="AF39" s="44">
        <v>42000</v>
      </c>
      <c r="AG39" s="44">
        <v>28</v>
      </c>
      <c r="AH39" s="44">
        <v>11</v>
      </c>
      <c r="AI39" s="45">
        <v>5.5</v>
      </c>
      <c r="AJ39" s="45">
        <v>60</v>
      </c>
      <c r="AK39" s="45">
        <v>450</v>
      </c>
      <c r="AL39" s="45">
        <v>3</v>
      </c>
      <c r="AM39" s="45">
        <v>48</v>
      </c>
      <c r="AN39" s="45">
        <v>300</v>
      </c>
      <c r="AO39" s="45">
        <v>7</v>
      </c>
      <c r="AP39" s="45">
        <v>18</v>
      </c>
      <c r="AQ39" s="44">
        <v>0.4</v>
      </c>
      <c r="AR39" s="45">
        <v>25</v>
      </c>
      <c r="AS39" s="23">
        <v>8</v>
      </c>
      <c r="AT39" s="23">
        <v>0.625</v>
      </c>
      <c r="AU39" s="23">
        <v>4</v>
      </c>
      <c r="AV39" s="44"/>
      <c r="AW39" s="44"/>
      <c r="AX39" s="45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</row>
    <row r="40" spans="1:66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23"/>
      <c r="T40" s="23"/>
      <c r="U40" s="44"/>
      <c r="V40" s="44"/>
      <c r="W40" s="44">
        <v>40</v>
      </c>
      <c r="X40" s="44">
        <v>17</v>
      </c>
      <c r="Y40" s="44"/>
      <c r="Z40" s="44"/>
      <c r="AA40" s="44"/>
      <c r="AB40" s="44">
        <v>40</v>
      </c>
      <c r="AC40" s="44">
        <v>1.9</v>
      </c>
      <c r="AD40" s="44">
        <v>2.9</v>
      </c>
      <c r="AE40" s="44">
        <v>36000</v>
      </c>
      <c r="AF40" s="44">
        <v>38000</v>
      </c>
      <c r="AG40" s="44">
        <v>19</v>
      </c>
      <c r="AH40" s="44">
        <v>9</v>
      </c>
      <c r="AI40" s="45">
        <v>4.5</v>
      </c>
      <c r="AJ40" s="45">
        <v>57</v>
      </c>
      <c r="AK40" s="45">
        <v>450</v>
      </c>
      <c r="AL40" s="45">
        <v>2</v>
      </c>
      <c r="AM40" s="45">
        <v>32</v>
      </c>
      <c r="AN40" s="45">
        <v>250</v>
      </c>
      <c r="AO40" s="45">
        <v>5</v>
      </c>
      <c r="AP40" s="45">
        <v>14</v>
      </c>
      <c r="AQ40" s="44">
        <v>3.4</v>
      </c>
      <c r="AR40" s="45">
        <v>26</v>
      </c>
      <c r="AS40" s="23">
        <v>12.5</v>
      </c>
      <c r="AT40" s="23">
        <v>0.16</v>
      </c>
      <c r="AU40" s="23">
        <v>1.25</v>
      </c>
      <c r="AV40" s="44"/>
      <c r="AW40" s="44"/>
      <c r="AX40" s="45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</row>
    <row r="41" spans="1:66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5"/>
      <c r="AL41" s="44"/>
      <c r="AM41" s="44"/>
      <c r="AN41" s="44"/>
      <c r="AO41" s="45"/>
      <c r="AP41" s="44"/>
      <c r="AQ41" s="44"/>
      <c r="AR41" s="44"/>
      <c r="AS41" s="23"/>
      <c r="AT41" s="44"/>
      <c r="AU41" s="23"/>
      <c r="AV41" s="44"/>
      <c r="AW41" s="44"/>
      <c r="AX41" s="45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</row>
    <row r="42" spans="1:66">
      <c r="A42" s="44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5"/>
      <c r="AP42" s="44"/>
      <c r="AQ42" s="44"/>
      <c r="AR42" s="44"/>
      <c r="AS42" s="23"/>
      <c r="AT42" s="44"/>
      <c r="AU42" s="23"/>
      <c r="AV42" s="44"/>
      <c r="AW42" s="44"/>
      <c r="AX42" s="45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</row>
    <row r="43" spans="1:66">
      <c r="A43" s="44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5"/>
      <c r="AL43" s="45"/>
      <c r="AM43" s="44"/>
      <c r="AN43" s="44"/>
      <c r="AO43" s="44"/>
      <c r="AP43" s="44"/>
      <c r="AQ43" s="44"/>
      <c r="AR43" s="44"/>
      <c r="AS43" s="23"/>
      <c r="AT43" s="44"/>
      <c r="AU43" s="44"/>
      <c r="AV43" s="44"/>
      <c r="AW43" s="44"/>
      <c r="AX43" s="45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</row>
    <row r="44" spans="1:66">
      <c r="A44" s="44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5"/>
      <c r="AL44" s="44"/>
      <c r="AM44" s="44"/>
      <c r="AN44" s="44"/>
      <c r="AO44" s="44"/>
      <c r="AP44" s="44"/>
      <c r="AQ44" s="44"/>
      <c r="AR44" s="44"/>
      <c r="AS44" s="23"/>
      <c r="AT44" s="44"/>
      <c r="AU44" s="44"/>
      <c r="AV44" s="44"/>
      <c r="AW44" s="44"/>
      <c r="AX44" s="45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</row>
    <row r="45" spans="1:66">
      <c r="A45" s="44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5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5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</row>
    <row r="46" spans="1:66">
      <c r="A46" s="44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5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5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</row>
    <row r="47" spans="1:66">
      <c r="A47" s="44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5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5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</row>
    <row r="48" spans="1:66">
      <c r="A48" s="44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5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5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</row>
    <row r="49" spans="1:66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8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5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5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</row>
    <row r="50" spans="1:66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8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5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5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</row>
    <row r="51" spans="1:66">
      <c r="A51" s="19"/>
      <c r="B51" s="19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19"/>
      <c r="Q51" s="18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5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</row>
    <row r="52" spans="1:66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8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5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</row>
    <row r="53" spans="1:66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8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5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</row>
    <row r="54" spans="1:66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8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5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</row>
    <row r="55" spans="1:66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8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5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5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</row>
    <row r="56" spans="1:66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8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5"/>
      <c r="AL56" s="45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5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</row>
    <row r="57" spans="1:66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8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5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5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</row>
    <row r="58" spans="1:66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8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5"/>
      <c r="AL58" s="45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5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</row>
    <row r="59" spans="1:66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8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5"/>
      <c r="AL59" s="45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5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</row>
    <row r="60" spans="1:66">
      <c r="A60" s="18">
        <f>programma!Q3</f>
        <v>2</v>
      </c>
      <c r="B60" s="16"/>
      <c r="C60" s="16"/>
      <c r="D60" s="44"/>
      <c r="E60" s="44"/>
      <c r="F60" s="44"/>
      <c r="G60" s="44"/>
      <c r="H60" s="44"/>
      <c r="I60" s="44"/>
      <c r="J60" s="44"/>
      <c r="K60" s="19"/>
      <c r="L60" s="19"/>
      <c r="M60" s="19"/>
      <c r="N60" s="19"/>
      <c r="O60" s="19"/>
      <c r="P60" s="16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5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5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</row>
    <row r="61" spans="1:66">
      <c r="A61" s="48">
        <f>IF(programma!Q5="A",VLOOKUP(A60,A67:AB106,2),IF(programma!Q5="B",VLOOKUP(A60,A67:AB106,3),IF(programma!Q5="C",VLOOKUP(A60,A67:AB106,4),IF(programma!Q5="D",VLOOKUP(A60,A67:AB106,5),IF(programma!Q5="E",VLOOKUP(A60,A67:AB106,6),IF(programma!Q5="F",VLOOKUP(A60,A67:AB106,7),A62))))))</f>
        <v>2</v>
      </c>
      <c r="B61" s="16"/>
      <c r="C61" s="16"/>
      <c r="D61" s="44"/>
      <c r="E61" s="44"/>
      <c r="F61" s="44"/>
      <c r="G61" s="44"/>
      <c r="H61" s="44"/>
      <c r="I61" s="44"/>
      <c r="J61" s="44"/>
      <c r="K61" s="19"/>
      <c r="L61" s="19"/>
      <c r="M61" s="19"/>
      <c r="N61" s="19"/>
      <c r="O61" s="19"/>
      <c r="P61" s="16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5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5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</row>
    <row r="62" spans="1:66">
      <c r="A62" s="48">
        <f>IF(programma!Q5="G",VLOOKUP(A60,A67:AB106,8),IF(programma!Q5="H",VLOOKUP(A60,A67:AB106,9),IF(programma!Q5="I",VLOOKUP(A60,A67:AB106,10),IF(programma!Q5="J",VLOOKUP(A60,A67:AB106,11),IF(programma!Q5="K",VLOOKUP(A60,A67:AB106,12),IF(programma!Q5="L",VLOOKUP(A60,A67:AB106,13),A63))))))</f>
        <v>2</v>
      </c>
      <c r="B62" s="16"/>
      <c r="C62" s="16"/>
      <c r="D62" s="44"/>
      <c r="E62" s="44"/>
      <c r="F62" s="44"/>
      <c r="G62" s="44"/>
      <c r="H62" s="44"/>
      <c r="I62" s="44"/>
      <c r="J62" s="44"/>
      <c r="K62" s="19"/>
      <c r="L62" s="19"/>
      <c r="M62" s="19"/>
      <c r="N62" s="19"/>
      <c r="O62" s="19"/>
      <c r="P62" s="16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5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5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</row>
    <row r="63" spans="1:66">
      <c r="A63" s="48">
        <f>IF(programma!Q5="M",VLOOKUP(A60,A67:AB106,14),IF(programma!Q5="N",VLOOKUP(A60,A67:AB106,15),IF(programma!Q5="O",VLOOKUP(A60,A67:AB106,16),IF(programma!Q5="P",VLOOKUP(A60,A67:AB106,17),IF(programma!Q5="Q",VLOOKUP(A60,A67:AB106,18),IF(programma!Q5="R",VLOOKUP(A60,A67:AB106,19),A64))))))</f>
        <v>2</v>
      </c>
      <c r="B63" s="16"/>
      <c r="C63" s="16"/>
      <c r="D63" s="44"/>
      <c r="E63" s="44"/>
      <c r="F63" s="44"/>
      <c r="G63" s="44"/>
      <c r="H63" s="44"/>
      <c r="I63" s="44"/>
      <c r="J63" s="44"/>
      <c r="K63" s="19"/>
      <c r="L63" s="19"/>
      <c r="M63" s="19"/>
      <c r="N63" s="19"/>
      <c r="O63" s="19"/>
      <c r="P63" s="16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5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5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</row>
    <row r="64" spans="1:66">
      <c r="A64" s="48">
        <f>IF(programma!Q5="S",VLOOKUP(A60,A67:AB106,20),IF(programma!Q5="T",VLOOKUP(A60,A67:AB106,21),IF(programma!Q5="U",VLOOKUP(A60,A67:AB106,22),IF(programma!Q5="V",VLOOKUP(A60,A67:AB106,23),IF(programma!Q5="W",VLOOKUP(A60,A67:AB106,24),IF(programma!Q5="X",VLOOKUP(A60,A67:AB106,25),A65))))))</f>
        <v>2</v>
      </c>
      <c r="B64" s="16"/>
      <c r="C64" s="16"/>
      <c r="D64" s="44"/>
      <c r="E64" s="44"/>
      <c r="F64" s="44"/>
      <c r="G64" s="44"/>
      <c r="H64" s="44"/>
      <c r="I64" s="44"/>
      <c r="J64" s="44"/>
      <c r="K64" s="19"/>
      <c r="L64" s="19"/>
      <c r="M64" s="19"/>
      <c r="N64" s="19"/>
      <c r="O64" s="19"/>
      <c r="P64" s="16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5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</row>
    <row r="65" spans="1:66">
      <c r="A65" s="48">
        <f>IF(programma!Q5="Y",VLOOKUP(A60,A67:AB106,26),IF(programma!Q5="Z",VLOOKUP(A60,A67:AB106,27),programma!Q3))</f>
        <v>2</v>
      </c>
      <c r="B65" s="55"/>
      <c r="C65" s="55"/>
      <c r="D65" s="45"/>
      <c r="E65" s="45"/>
      <c r="F65" s="45"/>
      <c r="G65" s="45"/>
      <c r="H65" s="45"/>
      <c r="I65" s="45"/>
      <c r="J65" s="45"/>
      <c r="K65" s="19"/>
      <c r="L65" s="19"/>
      <c r="M65" s="19"/>
      <c r="N65" s="19"/>
      <c r="O65" s="19"/>
      <c r="P65" s="16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5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5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</row>
    <row r="66" spans="1:66">
      <c r="A66" s="44"/>
      <c r="B66" s="31" t="s">
        <v>3</v>
      </c>
      <c r="C66" s="31" t="s">
        <v>4</v>
      </c>
      <c r="D66" s="31" t="s">
        <v>5</v>
      </c>
      <c r="E66" s="31" t="s">
        <v>8</v>
      </c>
      <c r="F66" s="31" t="s">
        <v>9</v>
      </c>
      <c r="G66" s="31" t="s">
        <v>11</v>
      </c>
      <c r="H66" s="31" t="s">
        <v>10</v>
      </c>
      <c r="I66" s="31" t="s">
        <v>12</v>
      </c>
      <c r="J66" s="31" t="s">
        <v>13</v>
      </c>
      <c r="K66" s="31" t="s">
        <v>30</v>
      </c>
      <c r="L66" s="31" t="s">
        <v>29</v>
      </c>
      <c r="M66" s="31" t="s">
        <v>28</v>
      </c>
      <c r="N66" s="31" t="s">
        <v>27</v>
      </c>
      <c r="O66" s="31" t="s">
        <v>26</v>
      </c>
      <c r="P66" s="31" t="s">
        <v>25</v>
      </c>
      <c r="Q66" s="31" t="s">
        <v>24</v>
      </c>
      <c r="R66" s="31" t="s">
        <v>23</v>
      </c>
      <c r="S66" s="31" t="s">
        <v>22</v>
      </c>
      <c r="T66" s="31" t="s">
        <v>21</v>
      </c>
      <c r="U66" s="31" t="s">
        <v>14</v>
      </c>
      <c r="V66" s="31" t="s">
        <v>15</v>
      </c>
      <c r="W66" s="31" t="s">
        <v>16</v>
      </c>
      <c r="X66" s="31" t="s">
        <v>17</v>
      </c>
      <c r="Y66" s="31" t="s">
        <v>18</v>
      </c>
      <c r="Z66" s="31"/>
      <c r="AA66" s="31" t="s">
        <v>19</v>
      </c>
      <c r="AB66" s="31" t="s">
        <v>20</v>
      </c>
      <c r="AC66" s="44"/>
      <c r="AD66" s="44"/>
      <c r="AE66" s="44"/>
      <c r="AF66" s="44"/>
      <c r="AG66" s="44"/>
      <c r="AH66" s="44"/>
      <c r="AI66" s="44"/>
      <c r="AJ66" s="44"/>
      <c r="AK66" s="44"/>
      <c r="AL66" s="45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5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</row>
    <row r="67" spans="1:66">
      <c r="A67" s="44">
        <v>1</v>
      </c>
      <c r="B67" s="44">
        <v>29</v>
      </c>
      <c r="C67" s="44">
        <v>5</v>
      </c>
      <c r="D67" s="44">
        <v>17</v>
      </c>
      <c r="E67" s="44">
        <v>10</v>
      </c>
      <c r="F67" s="44">
        <v>3</v>
      </c>
      <c r="G67" s="44">
        <v>13</v>
      </c>
      <c r="H67" s="44">
        <v>22</v>
      </c>
      <c r="I67" s="44">
        <v>17</v>
      </c>
      <c r="J67" s="44">
        <v>35</v>
      </c>
      <c r="K67" s="44">
        <v>31</v>
      </c>
      <c r="L67" s="44">
        <v>14</v>
      </c>
      <c r="M67" s="44">
        <v>24</v>
      </c>
      <c r="N67" s="44">
        <v>5</v>
      </c>
      <c r="O67" s="44">
        <v>17</v>
      </c>
      <c r="P67" s="44">
        <v>33</v>
      </c>
      <c r="Q67" s="44">
        <v>16</v>
      </c>
      <c r="R67" s="44">
        <v>9</v>
      </c>
      <c r="S67" s="44">
        <v>9</v>
      </c>
      <c r="T67" s="44">
        <v>31</v>
      </c>
      <c r="U67" s="44">
        <v>29</v>
      </c>
      <c r="V67" s="44">
        <v>12</v>
      </c>
      <c r="W67" s="44">
        <v>19</v>
      </c>
      <c r="X67" s="44">
        <v>34</v>
      </c>
      <c r="Y67" s="44">
        <v>27</v>
      </c>
      <c r="Z67" s="44">
        <v>35</v>
      </c>
      <c r="AA67" s="44">
        <v>25</v>
      </c>
      <c r="AB67" s="44">
        <v>36</v>
      </c>
      <c r="AC67" s="44"/>
      <c r="AD67" s="44"/>
      <c r="AE67" s="44"/>
      <c r="AF67" s="44"/>
      <c r="AG67" s="44"/>
      <c r="AH67" s="44"/>
      <c r="AI67" s="44"/>
      <c r="AJ67" s="44"/>
      <c r="AK67" s="45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5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</row>
    <row r="68" spans="1:66">
      <c r="A68" s="44">
        <v>2</v>
      </c>
      <c r="B68" s="44">
        <v>38</v>
      </c>
      <c r="C68" s="44">
        <v>29</v>
      </c>
      <c r="D68" s="44">
        <v>5</v>
      </c>
      <c r="E68" s="44">
        <v>31</v>
      </c>
      <c r="F68" s="44">
        <v>28</v>
      </c>
      <c r="G68" s="44">
        <v>25</v>
      </c>
      <c r="H68" s="44">
        <v>13</v>
      </c>
      <c r="I68" s="44">
        <v>21</v>
      </c>
      <c r="J68" s="44">
        <v>8</v>
      </c>
      <c r="K68" s="44">
        <v>5</v>
      </c>
      <c r="L68" s="44">
        <v>40</v>
      </c>
      <c r="M68" s="44">
        <v>14</v>
      </c>
      <c r="N68" s="44">
        <v>21</v>
      </c>
      <c r="O68" s="44">
        <v>10</v>
      </c>
      <c r="P68" s="44">
        <v>5</v>
      </c>
      <c r="Q68" s="44">
        <v>20</v>
      </c>
      <c r="R68" s="44">
        <v>33</v>
      </c>
      <c r="S68" s="44">
        <v>28</v>
      </c>
      <c r="T68" s="44">
        <v>10</v>
      </c>
      <c r="U68" s="44">
        <v>38</v>
      </c>
      <c r="V68" s="44">
        <v>9</v>
      </c>
      <c r="W68" s="44">
        <v>12</v>
      </c>
      <c r="X68" s="44">
        <v>6</v>
      </c>
      <c r="Y68" s="44">
        <v>19</v>
      </c>
      <c r="Z68" s="44">
        <v>27</v>
      </c>
      <c r="AA68" s="44">
        <v>8</v>
      </c>
      <c r="AB68" s="44">
        <v>4</v>
      </c>
      <c r="AC68" s="44"/>
      <c r="AD68" s="44"/>
      <c r="AE68" s="44"/>
      <c r="AF68" s="44"/>
      <c r="AG68" s="44"/>
      <c r="AH68" s="44"/>
      <c r="AI68" s="44"/>
      <c r="AJ68" s="44"/>
      <c r="AK68" s="45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5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</row>
    <row r="69" spans="1:66">
      <c r="A69" s="44">
        <v>3</v>
      </c>
      <c r="B69" s="44">
        <v>16</v>
      </c>
      <c r="C69" s="44">
        <v>38</v>
      </c>
      <c r="D69" s="44">
        <v>31</v>
      </c>
      <c r="E69" s="44">
        <v>5</v>
      </c>
      <c r="F69" s="44">
        <v>9</v>
      </c>
      <c r="G69" s="44">
        <v>8</v>
      </c>
      <c r="H69" s="44">
        <v>25</v>
      </c>
      <c r="I69" s="44">
        <v>33</v>
      </c>
      <c r="J69" s="44">
        <v>27</v>
      </c>
      <c r="K69" s="44">
        <v>29</v>
      </c>
      <c r="L69" s="44">
        <v>34</v>
      </c>
      <c r="M69" s="44">
        <v>40</v>
      </c>
      <c r="N69" s="44">
        <v>33</v>
      </c>
      <c r="O69" s="44">
        <v>31</v>
      </c>
      <c r="P69" s="44">
        <v>17</v>
      </c>
      <c r="Q69" s="44">
        <v>30</v>
      </c>
      <c r="R69" s="44">
        <v>17</v>
      </c>
      <c r="S69" s="44">
        <v>21</v>
      </c>
      <c r="T69" s="44">
        <v>5</v>
      </c>
      <c r="U69" s="44">
        <v>16</v>
      </c>
      <c r="V69" s="44">
        <v>28</v>
      </c>
      <c r="W69" s="44">
        <v>28</v>
      </c>
      <c r="X69" s="44">
        <v>15</v>
      </c>
      <c r="Y69" s="44">
        <v>12</v>
      </c>
      <c r="Z69" s="44">
        <v>28</v>
      </c>
      <c r="AA69" s="44">
        <v>35</v>
      </c>
      <c r="AB69" s="44">
        <v>23</v>
      </c>
      <c r="AC69" s="44"/>
      <c r="AD69" s="44"/>
      <c r="AE69" s="44"/>
      <c r="AF69" s="44"/>
      <c r="AG69" s="44"/>
      <c r="AH69" s="44"/>
      <c r="AI69" s="44"/>
      <c r="AJ69" s="44"/>
      <c r="AK69" s="45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5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</row>
    <row r="70" spans="1:66">
      <c r="A70" s="44">
        <v>4</v>
      </c>
      <c r="B70" s="44">
        <v>20</v>
      </c>
      <c r="C70" s="44">
        <v>16</v>
      </c>
      <c r="D70" s="44">
        <v>10</v>
      </c>
      <c r="E70" s="44">
        <v>29</v>
      </c>
      <c r="F70" s="44">
        <v>21</v>
      </c>
      <c r="G70" s="44">
        <v>35</v>
      </c>
      <c r="H70" s="44">
        <v>8</v>
      </c>
      <c r="I70" s="44">
        <v>9</v>
      </c>
      <c r="J70" s="44">
        <v>19</v>
      </c>
      <c r="K70" s="44">
        <v>38</v>
      </c>
      <c r="L70" s="44">
        <v>6</v>
      </c>
      <c r="M70" s="44">
        <v>34</v>
      </c>
      <c r="N70" s="44">
        <v>17</v>
      </c>
      <c r="O70" s="44">
        <v>5</v>
      </c>
      <c r="P70" s="44">
        <v>10</v>
      </c>
      <c r="Q70" s="44">
        <v>18</v>
      </c>
      <c r="R70" s="44">
        <v>10</v>
      </c>
      <c r="S70" s="44">
        <v>33</v>
      </c>
      <c r="T70" s="44">
        <v>29</v>
      </c>
      <c r="U70" s="44">
        <v>30</v>
      </c>
      <c r="V70" s="44">
        <v>21</v>
      </c>
      <c r="W70" s="44">
        <v>3</v>
      </c>
      <c r="X70" s="44">
        <v>36</v>
      </c>
      <c r="Y70" s="44">
        <v>3</v>
      </c>
      <c r="Z70" s="44">
        <v>19</v>
      </c>
      <c r="AA70" s="44">
        <v>27</v>
      </c>
      <c r="AB70" s="44">
        <v>40</v>
      </c>
      <c r="AC70" s="44"/>
      <c r="AD70" s="44"/>
      <c r="AE70" s="44"/>
      <c r="AF70" s="44"/>
      <c r="AG70" s="44"/>
      <c r="AH70" s="44"/>
      <c r="AI70" s="44"/>
      <c r="AJ70" s="44"/>
      <c r="AK70" s="45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5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</row>
    <row r="71" spans="1:66">
      <c r="A71" s="44">
        <v>5</v>
      </c>
      <c r="B71" s="44">
        <v>30</v>
      </c>
      <c r="C71" s="44">
        <v>20</v>
      </c>
      <c r="D71" s="44">
        <v>29</v>
      </c>
      <c r="E71" s="44">
        <v>16</v>
      </c>
      <c r="F71" s="44">
        <v>33</v>
      </c>
      <c r="G71" s="44">
        <v>27</v>
      </c>
      <c r="H71" s="44">
        <v>35</v>
      </c>
      <c r="I71" s="44">
        <v>10</v>
      </c>
      <c r="J71" s="44">
        <v>12</v>
      </c>
      <c r="K71" s="44">
        <v>16</v>
      </c>
      <c r="L71" s="44">
        <v>15</v>
      </c>
      <c r="M71" s="44">
        <v>6</v>
      </c>
      <c r="N71" s="44">
        <v>10</v>
      </c>
      <c r="O71" s="44">
        <v>29</v>
      </c>
      <c r="P71" s="44">
        <v>31</v>
      </c>
      <c r="Q71" s="44">
        <v>11</v>
      </c>
      <c r="R71" s="44">
        <v>31</v>
      </c>
      <c r="S71" s="44">
        <v>17</v>
      </c>
      <c r="T71" s="44">
        <v>38</v>
      </c>
      <c r="U71" s="44">
        <v>20</v>
      </c>
      <c r="V71" s="44">
        <v>3</v>
      </c>
      <c r="W71" s="44">
        <v>9</v>
      </c>
      <c r="X71" s="44">
        <v>4</v>
      </c>
      <c r="Y71" s="44">
        <v>28</v>
      </c>
      <c r="Z71" s="44">
        <v>3</v>
      </c>
      <c r="AA71" s="44">
        <v>19</v>
      </c>
      <c r="AB71" s="44">
        <v>36</v>
      </c>
      <c r="AC71" s="44"/>
      <c r="AD71" s="44"/>
      <c r="AE71" s="44"/>
      <c r="AF71" s="44"/>
      <c r="AG71" s="44"/>
      <c r="AH71" s="44"/>
      <c r="AI71" s="44"/>
      <c r="AJ71" s="44"/>
      <c r="AK71" s="45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5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</row>
    <row r="72" spans="1:66">
      <c r="A72" s="44">
        <v>6</v>
      </c>
      <c r="B72" s="44">
        <v>36</v>
      </c>
      <c r="C72" s="44">
        <v>36</v>
      </c>
      <c r="D72" s="44">
        <v>40</v>
      </c>
      <c r="E72" s="44">
        <v>34</v>
      </c>
      <c r="F72" s="44">
        <v>37</v>
      </c>
      <c r="G72" s="44">
        <v>18</v>
      </c>
      <c r="H72" s="44">
        <v>18</v>
      </c>
      <c r="I72" s="44">
        <v>2</v>
      </c>
      <c r="J72" s="44">
        <v>39</v>
      </c>
      <c r="K72" s="44">
        <v>15</v>
      </c>
      <c r="L72" s="44">
        <v>10</v>
      </c>
      <c r="M72" s="44">
        <v>17</v>
      </c>
      <c r="N72" s="44">
        <v>2</v>
      </c>
      <c r="O72" s="44">
        <v>38</v>
      </c>
      <c r="P72" s="44">
        <v>29</v>
      </c>
      <c r="Q72" s="44">
        <v>39</v>
      </c>
      <c r="R72" s="44">
        <v>5</v>
      </c>
      <c r="S72" s="44">
        <v>10</v>
      </c>
      <c r="T72" s="44">
        <v>16</v>
      </c>
      <c r="U72" s="44">
        <v>18</v>
      </c>
      <c r="V72" s="44">
        <v>33</v>
      </c>
      <c r="W72" s="44">
        <v>21</v>
      </c>
      <c r="X72" s="44">
        <v>13</v>
      </c>
      <c r="Y72" s="44">
        <v>9</v>
      </c>
      <c r="Z72" s="44">
        <v>12</v>
      </c>
      <c r="AA72" s="44">
        <v>12</v>
      </c>
      <c r="AB72" s="44">
        <v>26</v>
      </c>
      <c r="AC72" s="44"/>
      <c r="AD72" s="44"/>
      <c r="AE72" s="44"/>
      <c r="AF72" s="44"/>
      <c r="AG72" s="44"/>
      <c r="AH72" s="44"/>
      <c r="AI72" s="44"/>
      <c r="AJ72" s="44"/>
      <c r="AK72" s="45"/>
      <c r="AL72" s="45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5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</row>
    <row r="73" spans="1:66">
      <c r="A73" s="44">
        <v>7</v>
      </c>
      <c r="B73" s="44">
        <v>4</v>
      </c>
      <c r="C73" s="44">
        <v>6</v>
      </c>
      <c r="D73" s="44">
        <v>34</v>
      </c>
      <c r="E73" s="44">
        <v>6</v>
      </c>
      <c r="F73" s="44">
        <v>26</v>
      </c>
      <c r="G73" s="44">
        <v>11</v>
      </c>
      <c r="H73" s="44">
        <v>30</v>
      </c>
      <c r="I73" s="44">
        <v>24</v>
      </c>
      <c r="J73" s="44">
        <v>1</v>
      </c>
      <c r="K73" s="44">
        <v>6</v>
      </c>
      <c r="L73" s="44">
        <v>4</v>
      </c>
      <c r="M73" s="44">
        <v>10</v>
      </c>
      <c r="N73" s="44">
        <v>24</v>
      </c>
      <c r="O73" s="44">
        <v>22</v>
      </c>
      <c r="P73" s="44">
        <v>36</v>
      </c>
      <c r="Q73" s="44">
        <v>19</v>
      </c>
      <c r="R73" s="44">
        <v>36</v>
      </c>
      <c r="S73" s="44">
        <v>36</v>
      </c>
      <c r="T73" s="44">
        <v>13</v>
      </c>
      <c r="U73" s="44">
        <v>35</v>
      </c>
      <c r="V73" s="44">
        <v>40</v>
      </c>
      <c r="W73" s="44">
        <v>14</v>
      </c>
      <c r="X73" s="44">
        <v>18</v>
      </c>
      <c r="Y73" s="44">
        <v>24</v>
      </c>
      <c r="Z73" s="44">
        <v>2</v>
      </c>
      <c r="AA73" s="44">
        <v>37</v>
      </c>
      <c r="AB73" s="44">
        <v>2</v>
      </c>
      <c r="AC73" s="44"/>
      <c r="AD73" s="44"/>
      <c r="AE73" s="44"/>
      <c r="AF73" s="44"/>
      <c r="AG73" s="44"/>
      <c r="AH73" s="44"/>
      <c r="AI73" s="44"/>
      <c r="AJ73" s="44"/>
      <c r="AK73" s="45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5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</row>
    <row r="74" spans="1:66">
      <c r="A74" s="44">
        <v>8</v>
      </c>
      <c r="B74" s="44">
        <v>23</v>
      </c>
      <c r="C74" s="44">
        <v>23</v>
      </c>
      <c r="D74" s="44">
        <v>34</v>
      </c>
      <c r="E74" s="44">
        <v>7</v>
      </c>
      <c r="F74" s="44">
        <v>1</v>
      </c>
      <c r="G74" s="44">
        <v>26</v>
      </c>
      <c r="H74" s="44">
        <v>38</v>
      </c>
      <c r="I74" s="44">
        <v>29</v>
      </c>
      <c r="J74" s="44">
        <v>5</v>
      </c>
      <c r="K74" s="44">
        <v>40</v>
      </c>
      <c r="L74" s="44">
        <v>5</v>
      </c>
      <c r="M74" s="44">
        <v>31</v>
      </c>
      <c r="N74" s="44">
        <v>14</v>
      </c>
      <c r="O74" s="44">
        <v>13</v>
      </c>
      <c r="P74" s="44">
        <v>22</v>
      </c>
      <c r="Q74" s="44">
        <v>12</v>
      </c>
      <c r="R74" s="44">
        <v>4</v>
      </c>
      <c r="S74" s="44">
        <v>6</v>
      </c>
      <c r="T74" s="44">
        <v>25</v>
      </c>
      <c r="U74" s="44">
        <v>27</v>
      </c>
      <c r="V74" s="44">
        <v>6</v>
      </c>
      <c r="W74" s="44">
        <v>40</v>
      </c>
      <c r="X74" s="44">
        <v>11</v>
      </c>
      <c r="Y74" s="44">
        <v>14</v>
      </c>
      <c r="Z74" s="44">
        <v>24</v>
      </c>
      <c r="AA74" s="44">
        <v>26</v>
      </c>
      <c r="AB74" s="44">
        <v>24</v>
      </c>
      <c r="AC74" s="44"/>
      <c r="AD74" s="44"/>
      <c r="AE74" s="44"/>
      <c r="AF74" s="44"/>
      <c r="AG74" s="44"/>
      <c r="AH74" s="44"/>
      <c r="AI74" s="44"/>
      <c r="AJ74" s="44"/>
      <c r="AK74" s="45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5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</row>
    <row r="75" spans="1:66">
      <c r="A75" s="44">
        <v>9</v>
      </c>
      <c r="B75" s="44">
        <v>40</v>
      </c>
      <c r="C75" s="44">
        <v>14</v>
      </c>
      <c r="D75" s="44">
        <v>22</v>
      </c>
      <c r="E75" s="44">
        <v>24</v>
      </c>
      <c r="F75" s="44">
        <v>26</v>
      </c>
      <c r="G75" s="44">
        <v>34</v>
      </c>
      <c r="H75" s="44">
        <v>11</v>
      </c>
      <c r="I75" s="44">
        <v>18</v>
      </c>
      <c r="J75" s="44">
        <v>30</v>
      </c>
      <c r="K75" s="44">
        <v>4</v>
      </c>
      <c r="L75" s="44">
        <v>31</v>
      </c>
      <c r="M75" s="44">
        <v>6</v>
      </c>
      <c r="N75" s="44">
        <v>15</v>
      </c>
      <c r="O75" s="44">
        <v>25</v>
      </c>
      <c r="P75" s="44">
        <v>13</v>
      </c>
      <c r="Q75" s="44">
        <v>3</v>
      </c>
      <c r="R75" s="44">
        <v>22</v>
      </c>
      <c r="S75" s="44">
        <v>15</v>
      </c>
      <c r="T75" s="44">
        <v>8</v>
      </c>
      <c r="U75" s="44">
        <v>19</v>
      </c>
      <c r="V75" s="44">
        <v>34</v>
      </c>
      <c r="W75" s="44">
        <v>34</v>
      </c>
      <c r="X75" s="44">
        <v>39</v>
      </c>
      <c r="Y75" s="44">
        <v>40</v>
      </c>
      <c r="Z75" s="44">
        <v>14</v>
      </c>
      <c r="AA75" s="44">
        <v>2</v>
      </c>
      <c r="AB75" s="44">
        <v>14</v>
      </c>
      <c r="AC75" s="44"/>
      <c r="AD75" s="44"/>
      <c r="AE75" s="44"/>
      <c r="AF75" s="44"/>
      <c r="AG75" s="44"/>
      <c r="AH75" s="44"/>
      <c r="AI75" s="44"/>
      <c r="AJ75" s="44"/>
      <c r="AK75" s="45"/>
      <c r="AL75" s="45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5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</row>
    <row r="76" spans="1:66">
      <c r="A76" s="44">
        <v>10</v>
      </c>
      <c r="B76" s="44">
        <v>36</v>
      </c>
      <c r="C76" s="44">
        <v>15</v>
      </c>
      <c r="D76" s="44">
        <v>35</v>
      </c>
      <c r="E76" s="44">
        <v>6</v>
      </c>
      <c r="F76" s="44">
        <v>40</v>
      </c>
      <c r="G76" s="44">
        <v>4</v>
      </c>
      <c r="H76" s="44">
        <v>7</v>
      </c>
      <c r="I76" s="44">
        <v>32</v>
      </c>
      <c r="J76" s="44">
        <v>1</v>
      </c>
      <c r="K76" s="44">
        <v>8</v>
      </c>
      <c r="L76" s="44">
        <v>35</v>
      </c>
      <c r="M76" s="44">
        <v>13</v>
      </c>
      <c r="N76" s="44">
        <v>19</v>
      </c>
      <c r="O76" s="44">
        <v>8</v>
      </c>
      <c r="P76" s="44">
        <v>8</v>
      </c>
      <c r="Q76" s="44">
        <v>28</v>
      </c>
      <c r="R76" s="44">
        <v>25</v>
      </c>
      <c r="S76" s="44">
        <v>4</v>
      </c>
      <c r="T76" s="44">
        <v>35</v>
      </c>
      <c r="U76" s="44">
        <v>12</v>
      </c>
      <c r="V76" s="44">
        <v>15</v>
      </c>
      <c r="W76" s="44">
        <v>6</v>
      </c>
      <c r="X76" s="44">
        <v>1</v>
      </c>
      <c r="Y76" s="44">
        <v>34</v>
      </c>
      <c r="Z76" s="44">
        <v>40</v>
      </c>
      <c r="AA76" s="44">
        <v>24</v>
      </c>
      <c r="AB76" s="44">
        <v>34</v>
      </c>
      <c r="AC76" s="44"/>
      <c r="AD76" s="44"/>
      <c r="AE76" s="44"/>
      <c r="AF76" s="44"/>
      <c r="AG76" s="44"/>
      <c r="AH76" s="44"/>
      <c r="AI76" s="44"/>
      <c r="AJ76" s="44"/>
      <c r="AK76" s="45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5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</row>
    <row r="77" spans="1:66">
      <c r="A77" s="44">
        <v>11</v>
      </c>
      <c r="B77" s="44">
        <v>26</v>
      </c>
      <c r="C77" s="44">
        <v>37</v>
      </c>
      <c r="D77" s="44">
        <v>6</v>
      </c>
      <c r="E77" s="44">
        <v>23</v>
      </c>
      <c r="F77" s="44">
        <v>32</v>
      </c>
      <c r="G77" s="44">
        <v>2</v>
      </c>
      <c r="H77" s="44">
        <v>16</v>
      </c>
      <c r="I77" s="44">
        <v>38</v>
      </c>
      <c r="J77" s="44">
        <v>29</v>
      </c>
      <c r="K77" s="44">
        <v>34</v>
      </c>
      <c r="L77" s="44">
        <v>3</v>
      </c>
      <c r="M77" s="44">
        <v>27</v>
      </c>
      <c r="N77" s="44">
        <v>25</v>
      </c>
      <c r="O77" s="44">
        <v>35</v>
      </c>
      <c r="P77" s="44">
        <v>25</v>
      </c>
      <c r="Q77" s="44">
        <v>21</v>
      </c>
      <c r="R77" s="44">
        <v>13</v>
      </c>
      <c r="S77" s="44">
        <v>22</v>
      </c>
      <c r="T77" s="44">
        <v>27</v>
      </c>
      <c r="U77" s="44">
        <v>3</v>
      </c>
      <c r="V77" s="44">
        <v>36</v>
      </c>
      <c r="W77" s="44">
        <v>15</v>
      </c>
      <c r="X77" s="44">
        <v>32</v>
      </c>
      <c r="Y77" s="44">
        <v>6</v>
      </c>
      <c r="Z77" s="44">
        <v>34</v>
      </c>
      <c r="AA77" s="44">
        <v>14</v>
      </c>
      <c r="AB77" s="44">
        <v>6</v>
      </c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5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</row>
    <row r="78" spans="1:66">
      <c r="A78" s="44">
        <v>12</v>
      </c>
      <c r="B78" s="44">
        <v>2</v>
      </c>
      <c r="C78" s="44">
        <v>26</v>
      </c>
      <c r="D78" s="44">
        <v>15</v>
      </c>
      <c r="E78" s="44">
        <v>37</v>
      </c>
      <c r="F78" s="44">
        <v>7</v>
      </c>
      <c r="G78" s="44">
        <v>24</v>
      </c>
      <c r="H78" s="44">
        <v>20</v>
      </c>
      <c r="I78" s="44">
        <v>16</v>
      </c>
      <c r="J78" s="44">
        <v>38</v>
      </c>
      <c r="K78" s="44">
        <v>6</v>
      </c>
      <c r="L78" s="44">
        <v>22</v>
      </c>
      <c r="M78" s="44">
        <v>15</v>
      </c>
      <c r="N78" s="44">
        <v>22</v>
      </c>
      <c r="O78" s="44">
        <v>27</v>
      </c>
      <c r="P78" s="44">
        <v>35</v>
      </c>
      <c r="Q78" s="44">
        <v>9</v>
      </c>
      <c r="R78" s="44">
        <v>8</v>
      </c>
      <c r="S78" s="44">
        <v>13</v>
      </c>
      <c r="T78" s="44">
        <v>19</v>
      </c>
      <c r="U78" s="44">
        <v>33</v>
      </c>
      <c r="V78" s="44">
        <v>22</v>
      </c>
      <c r="W78" s="44">
        <v>36</v>
      </c>
      <c r="X78" s="44">
        <v>7</v>
      </c>
      <c r="Y78" s="44">
        <v>15</v>
      </c>
      <c r="Z78" s="44">
        <v>6</v>
      </c>
      <c r="AA78" s="44">
        <v>34</v>
      </c>
      <c r="AB78" s="44">
        <v>18</v>
      </c>
      <c r="AC78" s="44"/>
      <c r="AD78" s="44"/>
      <c r="AE78" s="44"/>
      <c r="AF78" s="44"/>
      <c r="AG78" s="44"/>
      <c r="AH78" s="44"/>
      <c r="AI78" s="44"/>
      <c r="AJ78" s="44"/>
      <c r="AK78" s="45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5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</row>
    <row r="79" spans="1:66">
      <c r="A79" s="44">
        <v>13</v>
      </c>
      <c r="B79" s="44">
        <v>24</v>
      </c>
      <c r="C79" s="44">
        <v>2</v>
      </c>
      <c r="D79" s="44">
        <v>36</v>
      </c>
      <c r="E79" s="44">
        <v>26</v>
      </c>
      <c r="F79" s="44">
        <v>23</v>
      </c>
      <c r="G79" s="44">
        <v>14</v>
      </c>
      <c r="H79" s="44">
        <v>30</v>
      </c>
      <c r="I79" s="44">
        <v>20</v>
      </c>
      <c r="J79" s="44">
        <v>16</v>
      </c>
      <c r="K79" s="44">
        <v>15</v>
      </c>
      <c r="L79" s="44">
        <v>25</v>
      </c>
      <c r="M79" s="44">
        <v>36</v>
      </c>
      <c r="N79" s="44">
        <v>36</v>
      </c>
      <c r="O79" s="44">
        <v>19</v>
      </c>
      <c r="P79" s="44">
        <v>27</v>
      </c>
      <c r="Q79" s="44">
        <v>33</v>
      </c>
      <c r="R79" s="44">
        <v>35</v>
      </c>
      <c r="S79" s="44">
        <v>25</v>
      </c>
      <c r="T79" s="44">
        <v>12</v>
      </c>
      <c r="U79" s="44">
        <v>28</v>
      </c>
      <c r="V79" s="44">
        <v>4</v>
      </c>
      <c r="W79" s="44">
        <v>4</v>
      </c>
      <c r="X79" s="44">
        <v>23</v>
      </c>
      <c r="Y79" s="44">
        <v>4</v>
      </c>
      <c r="Z79" s="44">
        <v>15</v>
      </c>
      <c r="AA79" s="44">
        <v>40</v>
      </c>
      <c r="AB79" s="44">
        <v>11</v>
      </c>
      <c r="AC79" s="44"/>
      <c r="AD79" s="44"/>
      <c r="AE79" s="44"/>
      <c r="AF79" s="44"/>
      <c r="AG79" s="44"/>
      <c r="AH79" s="44"/>
      <c r="AI79" s="44"/>
      <c r="AJ79" s="44"/>
      <c r="AK79" s="45"/>
      <c r="AL79" s="45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5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</row>
    <row r="80" spans="1:66">
      <c r="A80" s="44">
        <v>14</v>
      </c>
      <c r="B80" s="44">
        <v>2</v>
      </c>
      <c r="C80" s="44">
        <v>24</v>
      </c>
      <c r="D80" s="44">
        <v>4</v>
      </c>
      <c r="E80" s="44">
        <v>2</v>
      </c>
      <c r="F80" s="44">
        <v>37</v>
      </c>
      <c r="G80" s="44">
        <v>40</v>
      </c>
      <c r="H80" s="44">
        <v>18</v>
      </c>
      <c r="I80" s="44">
        <v>30</v>
      </c>
      <c r="J80" s="44">
        <v>20</v>
      </c>
      <c r="K80" s="44">
        <v>36</v>
      </c>
      <c r="L80" s="44">
        <v>13</v>
      </c>
      <c r="M80" s="44">
        <v>4</v>
      </c>
      <c r="N80" s="44">
        <v>13</v>
      </c>
      <c r="O80" s="44">
        <v>3</v>
      </c>
      <c r="P80" s="44">
        <v>12</v>
      </c>
      <c r="Q80" s="44">
        <v>17</v>
      </c>
      <c r="R80" s="44">
        <v>27</v>
      </c>
      <c r="S80" s="44">
        <v>8</v>
      </c>
      <c r="T80" s="44">
        <v>3</v>
      </c>
      <c r="U80" s="44">
        <v>21</v>
      </c>
      <c r="V80" s="44">
        <v>13</v>
      </c>
      <c r="W80" s="44">
        <v>22</v>
      </c>
      <c r="X80" s="44">
        <v>37</v>
      </c>
      <c r="Y80" s="44">
        <v>36</v>
      </c>
      <c r="Z80" s="44">
        <v>4</v>
      </c>
      <c r="AA80" s="44">
        <v>6</v>
      </c>
      <c r="AB80" s="44">
        <v>39</v>
      </c>
      <c r="AC80" s="44"/>
      <c r="AD80" s="44"/>
      <c r="AE80" s="44"/>
      <c r="AF80" s="44"/>
      <c r="AG80" s="44"/>
      <c r="AH80" s="44"/>
      <c r="AI80" s="44"/>
      <c r="AJ80" s="44"/>
      <c r="AK80" s="45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5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</row>
    <row r="81" spans="1:66">
      <c r="A81" s="44">
        <v>15</v>
      </c>
      <c r="B81" s="44">
        <v>14</v>
      </c>
      <c r="C81" s="44">
        <v>26</v>
      </c>
      <c r="D81" s="44">
        <v>7</v>
      </c>
      <c r="E81" s="44">
        <v>1</v>
      </c>
      <c r="F81" s="44">
        <v>18</v>
      </c>
      <c r="G81" s="44">
        <v>31</v>
      </c>
      <c r="H81" s="44">
        <v>10</v>
      </c>
      <c r="I81" s="44">
        <v>39</v>
      </c>
      <c r="J81" s="44">
        <v>29</v>
      </c>
      <c r="K81" s="44">
        <v>37</v>
      </c>
      <c r="L81" s="44">
        <v>12</v>
      </c>
      <c r="M81" s="44">
        <v>19</v>
      </c>
      <c r="N81" s="44">
        <v>39</v>
      </c>
      <c r="O81" s="44">
        <v>33</v>
      </c>
      <c r="P81" s="44">
        <v>19</v>
      </c>
      <c r="Q81" s="44">
        <v>10</v>
      </c>
      <c r="R81" s="44">
        <v>19</v>
      </c>
      <c r="S81" s="44">
        <v>35</v>
      </c>
      <c r="T81" s="44">
        <v>28</v>
      </c>
      <c r="U81" s="44">
        <v>9</v>
      </c>
      <c r="V81" s="44">
        <v>25</v>
      </c>
      <c r="W81" s="44">
        <v>13</v>
      </c>
      <c r="X81" s="44">
        <v>26</v>
      </c>
      <c r="Y81" s="44">
        <v>22</v>
      </c>
      <c r="Z81" s="44">
        <v>36</v>
      </c>
      <c r="AA81" s="44">
        <v>36</v>
      </c>
      <c r="AB81" s="44">
        <v>1</v>
      </c>
      <c r="AC81" s="44"/>
      <c r="AD81" s="44"/>
      <c r="AE81" s="44"/>
      <c r="AF81" s="44"/>
      <c r="AG81" s="44"/>
      <c r="AH81" s="44"/>
      <c r="AI81" s="44"/>
      <c r="AJ81" s="44"/>
      <c r="AK81" s="45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5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</row>
    <row r="82" spans="1:66">
      <c r="A82" s="44">
        <v>16</v>
      </c>
      <c r="B82" s="44">
        <v>14</v>
      </c>
      <c r="C82" s="44">
        <v>2</v>
      </c>
      <c r="D82" s="44">
        <v>23</v>
      </c>
      <c r="E82" s="44">
        <v>37</v>
      </c>
      <c r="F82" s="44">
        <v>11</v>
      </c>
      <c r="G82" s="44">
        <v>5</v>
      </c>
      <c r="H82" s="44">
        <v>31</v>
      </c>
      <c r="I82" s="44">
        <v>1</v>
      </c>
      <c r="J82" s="44">
        <v>38</v>
      </c>
      <c r="K82" s="44">
        <v>26</v>
      </c>
      <c r="L82" s="44">
        <v>3</v>
      </c>
      <c r="M82" s="44">
        <v>12</v>
      </c>
      <c r="N82" s="44">
        <v>1</v>
      </c>
      <c r="O82" s="44">
        <v>28</v>
      </c>
      <c r="P82" s="44">
        <v>3</v>
      </c>
      <c r="Q82" s="44">
        <v>31</v>
      </c>
      <c r="R82" s="44">
        <v>12</v>
      </c>
      <c r="S82" s="44">
        <v>27</v>
      </c>
      <c r="T82" s="44">
        <v>9</v>
      </c>
      <c r="U82" s="44">
        <v>17</v>
      </c>
      <c r="V82" s="44">
        <v>8</v>
      </c>
      <c r="W82" s="44">
        <v>25</v>
      </c>
      <c r="X82" s="44">
        <v>2</v>
      </c>
      <c r="Y82" s="44">
        <v>25</v>
      </c>
      <c r="Z82" s="44">
        <v>22</v>
      </c>
      <c r="AA82" s="44">
        <v>15</v>
      </c>
      <c r="AB82" s="44">
        <v>32</v>
      </c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5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</row>
    <row r="83" spans="1:66">
      <c r="A83" s="44">
        <v>17</v>
      </c>
      <c r="B83" s="44">
        <v>24</v>
      </c>
      <c r="C83" s="44">
        <v>24</v>
      </c>
      <c r="D83" s="44">
        <v>37</v>
      </c>
      <c r="E83" s="44">
        <v>26</v>
      </c>
      <c r="F83" s="44">
        <v>39</v>
      </c>
      <c r="G83" s="44">
        <v>29</v>
      </c>
      <c r="H83" s="44">
        <v>5</v>
      </c>
      <c r="I83" s="44">
        <v>32</v>
      </c>
      <c r="J83" s="44">
        <v>16</v>
      </c>
      <c r="K83" s="44">
        <v>2</v>
      </c>
      <c r="L83" s="44">
        <v>28</v>
      </c>
      <c r="M83" s="44">
        <v>3</v>
      </c>
      <c r="N83" s="44">
        <v>32</v>
      </c>
      <c r="O83" s="44">
        <v>32</v>
      </c>
      <c r="P83" s="44">
        <v>1</v>
      </c>
      <c r="Q83" s="44">
        <v>24</v>
      </c>
      <c r="R83" s="44">
        <v>39</v>
      </c>
      <c r="S83" s="44">
        <v>18</v>
      </c>
      <c r="T83" s="44">
        <v>7</v>
      </c>
      <c r="U83" s="44">
        <v>26</v>
      </c>
      <c r="V83" s="44">
        <v>20</v>
      </c>
      <c r="W83" s="44">
        <v>16</v>
      </c>
      <c r="X83" s="44">
        <v>36</v>
      </c>
      <c r="Y83" s="44">
        <v>29</v>
      </c>
      <c r="Z83" s="44">
        <v>29</v>
      </c>
      <c r="AA83" s="44">
        <v>31</v>
      </c>
      <c r="AB83" s="44">
        <v>7</v>
      </c>
      <c r="AC83" s="44"/>
      <c r="AD83" s="44"/>
      <c r="AE83" s="44"/>
      <c r="AF83" s="44"/>
      <c r="AG83" s="44"/>
      <c r="AH83" s="44"/>
      <c r="AI83" s="44"/>
      <c r="AJ83" s="44"/>
      <c r="AK83" s="45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5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</row>
    <row r="84" spans="1:66">
      <c r="A84" s="44">
        <v>18</v>
      </c>
      <c r="B84" s="44">
        <v>40</v>
      </c>
      <c r="C84" s="44">
        <v>14</v>
      </c>
      <c r="D84" s="44">
        <v>2</v>
      </c>
      <c r="E84" s="44">
        <v>2</v>
      </c>
      <c r="F84" s="44">
        <v>1</v>
      </c>
      <c r="G84" s="44">
        <v>38</v>
      </c>
      <c r="H84" s="44">
        <v>29</v>
      </c>
      <c r="I84" s="44">
        <v>7</v>
      </c>
      <c r="J84" s="44">
        <v>20</v>
      </c>
      <c r="K84" s="44">
        <v>24</v>
      </c>
      <c r="L84" s="44">
        <v>9</v>
      </c>
      <c r="M84" s="44">
        <v>28</v>
      </c>
      <c r="N84" s="44">
        <v>7</v>
      </c>
      <c r="O84" s="44">
        <v>7</v>
      </c>
      <c r="P84" s="44">
        <v>32</v>
      </c>
      <c r="Q84" s="44">
        <v>14</v>
      </c>
      <c r="R84" s="44">
        <v>1</v>
      </c>
      <c r="S84" s="44">
        <v>11</v>
      </c>
      <c r="T84" s="44">
        <v>23</v>
      </c>
      <c r="U84" s="44">
        <v>24</v>
      </c>
      <c r="V84" s="44">
        <v>30</v>
      </c>
      <c r="W84" s="44">
        <v>20</v>
      </c>
      <c r="X84" s="44">
        <v>3</v>
      </c>
      <c r="Y84" s="44">
        <v>20</v>
      </c>
      <c r="Z84" s="44">
        <v>38</v>
      </c>
      <c r="AA84" s="44">
        <v>5</v>
      </c>
      <c r="AB84" s="44">
        <v>23</v>
      </c>
      <c r="AC84" s="44"/>
      <c r="AD84" s="44"/>
      <c r="AE84" s="44"/>
      <c r="AF84" s="44"/>
      <c r="AG84" s="44"/>
      <c r="AH84" s="44"/>
      <c r="AI84" s="44"/>
      <c r="AJ84" s="44"/>
      <c r="AK84" s="45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5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</row>
    <row r="85" spans="1:66">
      <c r="A85" s="44">
        <v>19</v>
      </c>
      <c r="B85" s="44">
        <v>34</v>
      </c>
      <c r="C85" s="44">
        <v>40</v>
      </c>
      <c r="D85" s="44">
        <v>26</v>
      </c>
      <c r="E85" s="44">
        <v>24</v>
      </c>
      <c r="F85" s="44">
        <v>32</v>
      </c>
      <c r="G85" s="44">
        <v>20</v>
      </c>
      <c r="H85" s="44">
        <v>38</v>
      </c>
      <c r="I85" s="44">
        <v>23</v>
      </c>
      <c r="J85" s="44">
        <v>30</v>
      </c>
      <c r="K85" s="44">
        <v>14</v>
      </c>
      <c r="L85" s="44">
        <v>21</v>
      </c>
      <c r="M85" s="44">
        <v>9</v>
      </c>
      <c r="N85" s="44">
        <v>23</v>
      </c>
      <c r="O85" s="44">
        <v>37</v>
      </c>
      <c r="P85" s="44">
        <v>7</v>
      </c>
      <c r="Q85" s="44">
        <v>40</v>
      </c>
      <c r="R85" s="44">
        <v>30</v>
      </c>
      <c r="S85" s="44">
        <v>39</v>
      </c>
      <c r="T85" s="44">
        <v>37</v>
      </c>
      <c r="U85" s="44">
        <v>16</v>
      </c>
      <c r="V85" s="44">
        <v>2</v>
      </c>
      <c r="W85" s="44">
        <v>11</v>
      </c>
      <c r="X85" s="44">
        <v>14</v>
      </c>
      <c r="Y85" s="44">
        <v>7</v>
      </c>
      <c r="Z85" s="44">
        <v>36</v>
      </c>
      <c r="AA85" s="44">
        <v>29</v>
      </c>
      <c r="AB85" s="44">
        <v>37</v>
      </c>
      <c r="AC85" s="44"/>
      <c r="AD85" s="44"/>
      <c r="AE85" s="44"/>
      <c r="AF85" s="44"/>
      <c r="AG85" s="44"/>
      <c r="AH85" s="44"/>
      <c r="AI85" s="44"/>
      <c r="AJ85" s="44"/>
      <c r="AK85" s="45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5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</row>
    <row r="86" spans="1:66">
      <c r="A86" s="44">
        <v>20</v>
      </c>
      <c r="B86" s="44">
        <v>6</v>
      </c>
      <c r="C86" s="44">
        <v>34</v>
      </c>
      <c r="D86" s="44">
        <v>14</v>
      </c>
      <c r="E86" s="44">
        <v>14</v>
      </c>
      <c r="F86" s="44">
        <v>7</v>
      </c>
      <c r="G86" s="44">
        <v>16</v>
      </c>
      <c r="H86" s="44">
        <v>16</v>
      </c>
      <c r="I86" s="44">
        <v>37</v>
      </c>
      <c r="J86" s="44">
        <v>18</v>
      </c>
      <c r="K86" s="44">
        <v>40</v>
      </c>
      <c r="L86" s="44">
        <v>33</v>
      </c>
      <c r="M86" s="44">
        <v>21</v>
      </c>
      <c r="N86" s="44">
        <v>37</v>
      </c>
      <c r="O86" s="44">
        <v>2</v>
      </c>
      <c r="P86" s="44">
        <v>39</v>
      </c>
      <c r="Q86" s="44">
        <v>18</v>
      </c>
      <c r="R86" s="44">
        <v>32</v>
      </c>
      <c r="S86" s="44">
        <v>28</v>
      </c>
      <c r="T86" s="44">
        <v>16</v>
      </c>
      <c r="U86" s="44">
        <v>39</v>
      </c>
      <c r="V86" s="44">
        <v>15</v>
      </c>
      <c r="W86" s="44">
        <v>23</v>
      </c>
      <c r="X86" s="44">
        <v>30</v>
      </c>
      <c r="Y86" s="44">
        <v>34</v>
      </c>
      <c r="Z86" s="44">
        <v>8</v>
      </c>
      <c r="AA86" s="44">
        <v>22</v>
      </c>
      <c r="AB86" s="44">
        <v>26</v>
      </c>
      <c r="AC86" s="44"/>
      <c r="AD86" s="44"/>
      <c r="AE86" s="44"/>
      <c r="AF86" s="44"/>
      <c r="AG86" s="44"/>
      <c r="AH86" s="44"/>
      <c r="AI86" s="44"/>
      <c r="AJ86" s="44"/>
      <c r="AK86" s="45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5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</row>
    <row r="87" spans="1:66">
      <c r="A87" s="44">
        <v>21</v>
      </c>
      <c r="B87" s="44">
        <v>3</v>
      </c>
      <c r="C87" s="44">
        <v>15</v>
      </c>
      <c r="D87" s="44">
        <v>24</v>
      </c>
      <c r="E87" s="44">
        <v>40</v>
      </c>
      <c r="F87" s="44">
        <v>23</v>
      </c>
      <c r="G87" s="44">
        <v>30</v>
      </c>
      <c r="H87" s="44">
        <v>20</v>
      </c>
      <c r="I87" s="44">
        <v>26</v>
      </c>
      <c r="J87" s="44">
        <v>11</v>
      </c>
      <c r="K87" s="44">
        <v>34</v>
      </c>
      <c r="L87" s="44">
        <v>17</v>
      </c>
      <c r="M87" s="44">
        <v>33</v>
      </c>
      <c r="N87" s="44">
        <v>26</v>
      </c>
      <c r="O87" s="44">
        <v>6</v>
      </c>
      <c r="P87" s="44">
        <v>37</v>
      </c>
      <c r="Q87" s="44">
        <v>7</v>
      </c>
      <c r="R87" s="44">
        <v>26</v>
      </c>
      <c r="S87" s="44">
        <v>10</v>
      </c>
      <c r="T87" s="44">
        <v>1</v>
      </c>
      <c r="U87" s="44">
        <v>23</v>
      </c>
      <c r="V87" s="44">
        <v>13</v>
      </c>
      <c r="W87" s="44">
        <v>24</v>
      </c>
      <c r="X87" s="44">
        <v>25</v>
      </c>
      <c r="Y87" s="44">
        <v>2</v>
      </c>
      <c r="Z87" s="44">
        <v>12</v>
      </c>
      <c r="AA87" s="44">
        <v>27</v>
      </c>
      <c r="AB87" s="44">
        <v>2</v>
      </c>
      <c r="AC87" s="44"/>
      <c r="AD87" s="44"/>
      <c r="AE87" s="44"/>
      <c r="AF87" s="44"/>
      <c r="AG87" s="44"/>
      <c r="AH87" s="44"/>
      <c r="AI87" s="44"/>
      <c r="AJ87" s="44"/>
      <c r="AK87" s="45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5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</row>
    <row r="88" spans="1:66">
      <c r="A88" s="44">
        <v>22</v>
      </c>
      <c r="B88" s="44">
        <v>15</v>
      </c>
      <c r="C88" s="44">
        <v>12</v>
      </c>
      <c r="D88" s="44">
        <v>35</v>
      </c>
      <c r="E88" s="44">
        <v>27</v>
      </c>
      <c r="F88" s="44">
        <v>4</v>
      </c>
      <c r="G88" s="44">
        <v>24</v>
      </c>
      <c r="H88" s="44">
        <v>14</v>
      </c>
      <c r="I88" s="44">
        <v>13</v>
      </c>
      <c r="J88" s="44">
        <v>40</v>
      </c>
      <c r="K88" s="44">
        <v>19</v>
      </c>
      <c r="L88" s="44">
        <v>19</v>
      </c>
      <c r="M88" s="44">
        <v>8</v>
      </c>
      <c r="N88" s="44">
        <v>35</v>
      </c>
      <c r="O88" s="44">
        <v>24</v>
      </c>
      <c r="P88" s="44">
        <v>14</v>
      </c>
      <c r="Q88" s="44">
        <v>2</v>
      </c>
      <c r="R88" s="44">
        <v>32</v>
      </c>
      <c r="S88" s="44">
        <v>38</v>
      </c>
      <c r="T88" s="44">
        <v>37</v>
      </c>
      <c r="U88" s="44">
        <v>30</v>
      </c>
      <c r="V88" s="44">
        <v>14</v>
      </c>
      <c r="W88" s="44">
        <v>39</v>
      </c>
      <c r="X88" s="44">
        <v>40</v>
      </c>
      <c r="Y88" s="44">
        <v>32</v>
      </c>
      <c r="Z88" s="44">
        <v>4</v>
      </c>
      <c r="AA88" s="44">
        <v>28</v>
      </c>
      <c r="AB88" s="44">
        <v>24</v>
      </c>
      <c r="AC88" s="44"/>
      <c r="AD88" s="44"/>
      <c r="AE88" s="44"/>
      <c r="AF88" s="44"/>
      <c r="AG88" s="44"/>
      <c r="AH88" s="44"/>
      <c r="AI88" s="44"/>
      <c r="AJ88" s="44"/>
      <c r="AK88" s="45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5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</row>
    <row r="89" spans="1:66">
      <c r="A89" s="44">
        <v>23</v>
      </c>
      <c r="B89" s="44">
        <v>9</v>
      </c>
      <c r="C89" s="44">
        <v>28</v>
      </c>
      <c r="D89" s="44">
        <v>19</v>
      </c>
      <c r="E89" s="44">
        <v>12</v>
      </c>
      <c r="F89" s="44">
        <v>13</v>
      </c>
      <c r="G89" s="44">
        <v>40</v>
      </c>
      <c r="H89" s="44">
        <v>2</v>
      </c>
      <c r="I89" s="44">
        <v>35</v>
      </c>
      <c r="J89" s="44">
        <v>6</v>
      </c>
      <c r="K89" s="44">
        <v>28</v>
      </c>
      <c r="L89" s="44">
        <v>1</v>
      </c>
      <c r="M89" s="44">
        <v>39</v>
      </c>
      <c r="N89" s="44">
        <v>25</v>
      </c>
      <c r="O89" s="44">
        <v>22</v>
      </c>
      <c r="P89" s="44">
        <v>1</v>
      </c>
      <c r="Q89" s="44">
        <v>11</v>
      </c>
      <c r="R89" s="44">
        <v>18</v>
      </c>
      <c r="S89" s="44">
        <v>21</v>
      </c>
      <c r="T89" s="44">
        <v>30</v>
      </c>
      <c r="U89" s="44">
        <v>20</v>
      </c>
      <c r="V89" s="44">
        <v>40</v>
      </c>
      <c r="W89" s="44">
        <v>1</v>
      </c>
      <c r="X89" s="44">
        <v>34</v>
      </c>
      <c r="Y89" s="44">
        <v>23</v>
      </c>
      <c r="Z89" s="44">
        <v>22</v>
      </c>
      <c r="AA89" s="44">
        <v>13</v>
      </c>
      <c r="AB89" s="44">
        <v>14</v>
      </c>
      <c r="AC89" s="44"/>
      <c r="AD89" s="44"/>
      <c r="AE89" s="44"/>
      <c r="AF89" s="44"/>
      <c r="AG89" s="44"/>
      <c r="AH89" s="44"/>
      <c r="AI89" s="44"/>
      <c r="AJ89" s="44"/>
      <c r="AK89" s="45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5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</row>
    <row r="90" spans="1:66">
      <c r="A90" s="44">
        <v>24</v>
      </c>
      <c r="B90" s="44">
        <v>21</v>
      </c>
      <c r="C90" s="44">
        <v>9</v>
      </c>
      <c r="D90" s="44">
        <v>12</v>
      </c>
      <c r="E90" s="44">
        <v>3</v>
      </c>
      <c r="F90" s="44">
        <v>25</v>
      </c>
      <c r="G90" s="44">
        <v>34</v>
      </c>
      <c r="H90" s="44">
        <v>40</v>
      </c>
      <c r="I90" s="44">
        <v>8</v>
      </c>
      <c r="J90" s="44">
        <v>18</v>
      </c>
      <c r="K90" s="44">
        <v>9</v>
      </c>
      <c r="L90" s="44">
        <v>7</v>
      </c>
      <c r="M90" s="44">
        <v>32</v>
      </c>
      <c r="N90" s="44">
        <v>35</v>
      </c>
      <c r="O90" s="44">
        <v>14</v>
      </c>
      <c r="P90" s="44">
        <v>32</v>
      </c>
      <c r="Q90" s="44">
        <v>39</v>
      </c>
      <c r="R90" s="44">
        <v>11</v>
      </c>
      <c r="S90" s="44">
        <v>9</v>
      </c>
      <c r="T90" s="44">
        <v>18</v>
      </c>
      <c r="U90" s="44">
        <v>18</v>
      </c>
      <c r="V90" s="44">
        <v>34</v>
      </c>
      <c r="W90" s="44">
        <v>32</v>
      </c>
      <c r="X90" s="44">
        <v>6</v>
      </c>
      <c r="Y90" s="44">
        <v>24</v>
      </c>
      <c r="Z90" s="44">
        <v>13</v>
      </c>
      <c r="AA90" s="44">
        <v>25</v>
      </c>
      <c r="AB90" s="44">
        <v>40</v>
      </c>
      <c r="AC90" s="44"/>
      <c r="AD90" s="44"/>
      <c r="AE90" s="44"/>
      <c r="AF90" s="44"/>
      <c r="AG90" s="44"/>
      <c r="AH90" s="44"/>
      <c r="AI90" s="44"/>
      <c r="AJ90" s="44"/>
      <c r="AK90" s="45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5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</row>
    <row r="91" spans="1:66">
      <c r="A91" s="44">
        <v>25</v>
      </c>
      <c r="B91" s="44">
        <v>34</v>
      </c>
      <c r="C91" s="44">
        <v>40</v>
      </c>
      <c r="D91" s="44">
        <v>25</v>
      </c>
      <c r="E91" s="44">
        <v>40</v>
      </c>
      <c r="F91" s="44">
        <v>2</v>
      </c>
      <c r="G91" s="44">
        <v>6</v>
      </c>
      <c r="H91" s="44">
        <v>23</v>
      </c>
      <c r="I91" s="44">
        <v>11</v>
      </c>
      <c r="J91" s="44">
        <v>4</v>
      </c>
      <c r="K91" s="44">
        <v>22</v>
      </c>
      <c r="L91" s="44">
        <v>8</v>
      </c>
      <c r="M91" s="44">
        <v>22</v>
      </c>
      <c r="N91" s="44">
        <v>4</v>
      </c>
      <c r="O91" s="44">
        <v>40</v>
      </c>
      <c r="P91" s="44">
        <v>23</v>
      </c>
      <c r="Q91" s="44">
        <v>1</v>
      </c>
      <c r="R91" s="44">
        <v>39</v>
      </c>
      <c r="S91" s="44">
        <v>33</v>
      </c>
      <c r="T91" s="44">
        <v>39</v>
      </c>
      <c r="U91" s="44">
        <v>11</v>
      </c>
      <c r="V91" s="44">
        <v>6</v>
      </c>
      <c r="W91" s="44">
        <v>7</v>
      </c>
      <c r="X91" s="44">
        <v>15</v>
      </c>
      <c r="Y91" s="44">
        <v>37</v>
      </c>
      <c r="Z91" s="44">
        <v>25</v>
      </c>
      <c r="AA91" s="44">
        <v>8</v>
      </c>
      <c r="AB91" s="44">
        <v>34</v>
      </c>
      <c r="AC91" s="44"/>
      <c r="AD91" s="44"/>
      <c r="AE91" s="44"/>
      <c r="AF91" s="44"/>
      <c r="AG91" s="44"/>
      <c r="AH91" s="44"/>
      <c r="AI91" s="44"/>
      <c r="AJ91" s="44"/>
      <c r="AK91" s="45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5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</row>
    <row r="92" spans="1:66">
      <c r="A92" s="44">
        <v>26</v>
      </c>
      <c r="B92" s="44">
        <v>18</v>
      </c>
      <c r="C92" s="44">
        <v>34</v>
      </c>
      <c r="D92" s="44">
        <v>13</v>
      </c>
      <c r="E92" s="44">
        <v>14</v>
      </c>
      <c r="F92" s="44">
        <v>24</v>
      </c>
      <c r="G92" s="44">
        <v>15</v>
      </c>
      <c r="H92" s="44">
        <v>39</v>
      </c>
      <c r="I92" s="44">
        <v>39</v>
      </c>
      <c r="J92" s="44">
        <v>11</v>
      </c>
      <c r="K92" s="44">
        <v>13</v>
      </c>
      <c r="L92" s="44">
        <v>27</v>
      </c>
      <c r="M92" s="44">
        <v>25</v>
      </c>
      <c r="N92" s="44">
        <v>8</v>
      </c>
      <c r="O92" s="44">
        <v>16</v>
      </c>
      <c r="P92" s="44">
        <v>38</v>
      </c>
      <c r="Q92" s="44">
        <v>1</v>
      </c>
      <c r="R92" s="44">
        <v>29</v>
      </c>
      <c r="S92" s="44">
        <v>31</v>
      </c>
      <c r="T92" s="44">
        <v>20</v>
      </c>
      <c r="U92" s="44">
        <v>11</v>
      </c>
      <c r="V92" s="44">
        <v>17</v>
      </c>
      <c r="W92" s="44">
        <v>33</v>
      </c>
      <c r="X92" s="44">
        <v>22</v>
      </c>
      <c r="Y92" s="44">
        <v>21</v>
      </c>
      <c r="Z92" s="44">
        <v>9</v>
      </c>
      <c r="AA92" s="44">
        <v>9</v>
      </c>
      <c r="AB92" s="44">
        <v>6</v>
      </c>
      <c r="AC92" s="44"/>
      <c r="AD92" s="44"/>
      <c r="AE92" s="44"/>
      <c r="AF92" s="44"/>
      <c r="AG92" s="44"/>
      <c r="AH92" s="44"/>
      <c r="AI92" s="44"/>
      <c r="AJ92" s="44"/>
      <c r="AK92" s="45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5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</row>
    <row r="93" spans="1:66">
      <c r="A93" s="44">
        <v>27</v>
      </c>
      <c r="B93" s="44">
        <v>6</v>
      </c>
      <c r="C93" s="44">
        <v>30</v>
      </c>
      <c r="D93" s="44">
        <v>38</v>
      </c>
      <c r="E93" s="44">
        <v>38</v>
      </c>
      <c r="F93" s="44">
        <v>17</v>
      </c>
      <c r="G93" s="44">
        <v>19</v>
      </c>
      <c r="H93" s="44">
        <v>27</v>
      </c>
      <c r="I93" s="44">
        <v>31</v>
      </c>
      <c r="J93" s="44">
        <v>3</v>
      </c>
      <c r="K93" s="44">
        <v>20</v>
      </c>
      <c r="L93" s="44">
        <v>36</v>
      </c>
      <c r="M93" s="44">
        <v>15</v>
      </c>
      <c r="N93" s="44">
        <v>31</v>
      </c>
      <c r="O93" s="44">
        <v>20</v>
      </c>
      <c r="P93" s="44">
        <v>16</v>
      </c>
      <c r="Q93" s="44">
        <v>32</v>
      </c>
      <c r="R93" s="44">
        <v>16</v>
      </c>
      <c r="S93" s="44">
        <v>5</v>
      </c>
      <c r="T93" s="44">
        <v>30</v>
      </c>
      <c r="U93" s="44">
        <v>39</v>
      </c>
      <c r="V93" s="44">
        <v>10</v>
      </c>
      <c r="W93" s="44">
        <v>17</v>
      </c>
      <c r="X93" s="44">
        <v>25</v>
      </c>
      <c r="Y93" s="44">
        <v>17</v>
      </c>
      <c r="Z93" s="44">
        <v>21</v>
      </c>
      <c r="AA93" s="44">
        <v>28</v>
      </c>
      <c r="AB93" s="44">
        <v>15</v>
      </c>
      <c r="AC93" s="44"/>
      <c r="AD93" s="44"/>
      <c r="AE93" s="44"/>
      <c r="AF93" s="44"/>
      <c r="AG93" s="44"/>
      <c r="AH93" s="44"/>
      <c r="AI93" s="44"/>
      <c r="AJ93" s="44"/>
      <c r="AK93" s="45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5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</row>
    <row r="94" spans="1:66">
      <c r="A94" s="44">
        <v>28</v>
      </c>
      <c r="B94" s="44">
        <v>11</v>
      </c>
      <c r="C94" s="44">
        <v>18</v>
      </c>
      <c r="D94" s="44">
        <v>16</v>
      </c>
      <c r="E94" s="44">
        <v>20</v>
      </c>
      <c r="F94" s="44">
        <v>10</v>
      </c>
      <c r="G94" s="44">
        <v>12</v>
      </c>
      <c r="H94" s="44">
        <v>19</v>
      </c>
      <c r="I94" s="44">
        <v>5</v>
      </c>
      <c r="J94" s="44">
        <v>28</v>
      </c>
      <c r="K94" s="44">
        <v>30</v>
      </c>
      <c r="L94" s="44">
        <v>4</v>
      </c>
      <c r="M94" s="44">
        <v>36</v>
      </c>
      <c r="N94" s="44">
        <v>9</v>
      </c>
      <c r="O94" s="44">
        <v>30</v>
      </c>
      <c r="P94" s="44">
        <v>20</v>
      </c>
      <c r="Q94" s="44">
        <v>7</v>
      </c>
      <c r="R94" s="44">
        <v>38</v>
      </c>
      <c r="S94" s="44">
        <v>29</v>
      </c>
      <c r="T94" s="44">
        <v>18</v>
      </c>
      <c r="U94" s="44">
        <v>1</v>
      </c>
      <c r="V94" s="44">
        <v>31</v>
      </c>
      <c r="W94" s="44">
        <v>31</v>
      </c>
      <c r="X94" s="44">
        <v>8</v>
      </c>
      <c r="Y94" s="44">
        <v>33</v>
      </c>
      <c r="Z94" s="44">
        <v>33</v>
      </c>
      <c r="AA94" s="44">
        <v>3</v>
      </c>
      <c r="AB94" s="44">
        <v>3</v>
      </c>
      <c r="AC94" s="44"/>
      <c r="AD94" s="44"/>
      <c r="AE94" s="44"/>
      <c r="AF94" s="44"/>
      <c r="AG94" s="44"/>
      <c r="AH94" s="44"/>
      <c r="AI94" s="44"/>
      <c r="AJ94" s="44"/>
      <c r="AK94" s="45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5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</row>
    <row r="95" spans="1:66">
      <c r="A95" s="44">
        <v>29</v>
      </c>
      <c r="B95" s="44">
        <v>39</v>
      </c>
      <c r="C95" s="44">
        <v>11</v>
      </c>
      <c r="D95" s="44">
        <v>20</v>
      </c>
      <c r="E95" s="44">
        <v>30</v>
      </c>
      <c r="F95" s="44">
        <v>31</v>
      </c>
      <c r="G95" s="44">
        <v>3</v>
      </c>
      <c r="H95" s="44">
        <v>12</v>
      </c>
      <c r="I95" s="44">
        <v>29</v>
      </c>
      <c r="J95" s="44">
        <v>21</v>
      </c>
      <c r="K95" s="44">
        <v>18</v>
      </c>
      <c r="L95" s="44">
        <v>22</v>
      </c>
      <c r="M95" s="44">
        <v>4</v>
      </c>
      <c r="N95" s="44">
        <v>29</v>
      </c>
      <c r="O95" s="44">
        <v>11</v>
      </c>
      <c r="P95" s="44">
        <v>18</v>
      </c>
      <c r="Q95" s="44">
        <v>23</v>
      </c>
      <c r="R95" s="44">
        <v>20</v>
      </c>
      <c r="S95" s="44">
        <v>38</v>
      </c>
      <c r="T95" s="44">
        <v>11</v>
      </c>
      <c r="U95" s="44">
        <v>32</v>
      </c>
      <c r="V95" s="44">
        <v>5</v>
      </c>
      <c r="W95" s="44">
        <v>10</v>
      </c>
      <c r="X95" s="44">
        <v>35</v>
      </c>
      <c r="Y95" s="44">
        <v>10</v>
      </c>
      <c r="Z95" s="44">
        <v>17</v>
      </c>
      <c r="AA95" s="44">
        <v>21</v>
      </c>
      <c r="AB95" s="44">
        <v>9</v>
      </c>
      <c r="AC95" s="44"/>
      <c r="AD95" s="44"/>
      <c r="AE95" s="44"/>
      <c r="AF95" s="44"/>
      <c r="AG95" s="44"/>
      <c r="AH95" s="44"/>
      <c r="AI95" s="44"/>
      <c r="AJ95" s="44"/>
      <c r="AK95" s="45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5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</row>
    <row r="96" spans="1:66">
      <c r="A96" s="44">
        <v>30</v>
      </c>
      <c r="B96" s="44">
        <v>1</v>
      </c>
      <c r="C96" s="44">
        <v>39</v>
      </c>
      <c r="D96" s="44">
        <v>30</v>
      </c>
      <c r="E96" s="44">
        <v>11</v>
      </c>
      <c r="F96" s="44">
        <v>5</v>
      </c>
      <c r="G96" s="44">
        <v>28</v>
      </c>
      <c r="H96" s="44">
        <v>3</v>
      </c>
      <c r="I96" s="44">
        <v>38</v>
      </c>
      <c r="J96" s="44">
        <v>9</v>
      </c>
      <c r="K96" s="44">
        <v>11</v>
      </c>
      <c r="L96" s="44">
        <v>13</v>
      </c>
      <c r="M96" s="44">
        <v>22</v>
      </c>
      <c r="N96" s="44">
        <v>38</v>
      </c>
      <c r="O96" s="44">
        <v>39</v>
      </c>
      <c r="P96" s="44">
        <v>30</v>
      </c>
      <c r="Q96" s="44">
        <v>37</v>
      </c>
      <c r="R96" s="44">
        <v>30</v>
      </c>
      <c r="S96" s="44">
        <v>16</v>
      </c>
      <c r="T96" s="44">
        <v>39</v>
      </c>
      <c r="U96" s="44">
        <v>7</v>
      </c>
      <c r="V96" s="44">
        <v>29</v>
      </c>
      <c r="W96" s="44">
        <v>5</v>
      </c>
      <c r="X96" s="44">
        <v>190</v>
      </c>
      <c r="Y96" s="44">
        <v>31</v>
      </c>
      <c r="Z96" s="44">
        <v>10</v>
      </c>
      <c r="AA96" s="44">
        <v>33</v>
      </c>
      <c r="AB96" s="44">
        <v>21</v>
      </c>
      <c r="AC96" s="44"/>
      <c r="AD96" s="44"/>
      <c r="AE96" s="44"/>
      <c r="AF96" s="44"/>
      <c r="AG96" s="44"/>
      <c r="AH96" s="44"/>
      <c r="AI96" s="44"/>
      <c r="AJ96" s="44"/>
      <c r="AK96" s="45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5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</row>
    <row r="97" spans="1:66">
      <c r="A97" s="44">
        <v>31</v>
      </c>
      <c r="B97" s="44">
        <v>32</v>
      </c>
      <c r="C97" s="44">
        <v>1</v>
      </c>
      <c r="D97" s="44">
        <v>39</v>
      </c>
      <c r="E97" s="44">
        <v>18</v>
      </c>
      <c r="F97" s="44">
        <v>29</v>
      </c>
      <c r="G97" s="44">
        <v>9</v>
      </c>
      <c r="H97" s="44">
        <v>28</v>
      </c>
      <c r="I97" s="44">
        <v>16</v>
      </c>
      <c r="J97" s="44">
        <v>33</v>
      </c>
      <c r="K97" s="44">
        <v>39</v>
      </c>
      <c r="L97" s="44">
        <v>25</v>
      </c>
      <c r="M97" s="44">
        <v>13</v>
      </c>
      <c r="N97" s="44">
        <v>16</v>
      </c>
      <c r="O97" s="44">
        <v>18</v>
      </c>
      <c r="P97" s="44">
        <v>11</v>
      </c>
      <c r="Q97" s="44">
        <v>26</v>
      </c>
      <c r="R97" s="44">
        <v>18</v>
      </c>
      <c r="S97" s="44">
        <v>20</v>
      </c>
      <c r="T97" s="44">
        <v>1</v>
      </c>
      <c r="U97" s="44">
        <v>23</v>
      </c>
      <c r="V97" s="44">
        <v>38</v>
      </c>
      <c r="W97" s="44">
        <v>29</v>
      </c>
      <c r="X97" s="44">
        <v>27</v>
      </c>
      <c r="Y97" s="44">
        <v>5</v>
      </c>
      <c r="Z97" s="44">
        <v>31</v>
      </c>
      <c r="AA97" s="44">
        <v>17</v>
      </c>
      <c r="AB97" s="44">
        <v>33</v>
      </c>
      <c r="AC97" s="44"/>
      <c r="AD97" s="44"/>
      <c r="AE97" s="44"/>
      <c r="AF97" s="44"/>
      <c r="AG97" s="44"/>
      <c r="AH97" s="44"/>
      <c r="AI97" s="44"/>
      <c r="AJ97" s="44"/>
      <c r="AK97" s="45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5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</row>
    <row r="98" spans="1:66">
      <c r="A98" s="44">
        <v>32</v>
      </c>
      <c r="B98" s="44">
        <v>7</v>
      </c>
      <c r="C98" s="44">
        <v>32</v>
      </c>
      <c r="D98" s="44">
        <v>18</v>
      </c>
      <c r="E98" s="44">
        <v>39</v>
      </c>
      <c r="F98" s="44">
        <v>38</v>
      </c>
      <c r="G98" s="44">
        <v>21</v>
      </c>
      <c r="H98" s="44">
        <v>9</v>
      </c>
      <c r="I98" s="44">
        <v>20</v>
      </c>
      <c r="J98" s="44">
        <v>17</v>
      </c>
      <c r="K98" s="44">
        <v>1</v>
      </c>
      <c r="L98" s="44">
        <v>8</v>
      </c>
      <c r="M98" s="44">
        <v>25</v>
      </c>
      <c r="N98" s="44">
        <v>20</v>
      </c>
      <c r="O98" s="44">
        <v>36</v>
      </c>
      <c r="P98" s="44">
        <v>39</v>
      </c>
      <c r="Q98" s="44">
        <v>2</v>
      </c>
      <c r="R98" s="44">
        <v>11</v>
      </c>
      <c r="S98" s="44">
        <v>30</v>
      </c>
      <c r="T98" s="44">
        <v>32</v>
      </c>
      <c r="U98" s="44">
        <v>37</v>
      </c>
      <c r="V98" s="44">
        <v>16</v>
      </c>
      <c r="W98" s="44">
        <v>38</v>
      </c>
      <c r="X98" s="44">
        <v>12</v>
      </c>
      <c r="Y98" s="44">
        <v>38</v>
      </c>
      <c r="Z98" s="44">
        <v>5</v>
      </c>
      <c r="AA98" s="44">
        <v>10</v>
      </c>
      <c r="AB98" s="44">
        <v>17</v>
      </c>
      <c r="AC98" s="44"/>
      <c r="AD98" s="44"/>
      <c r="AE98" s="44"/>
      <c r="AF98" s="44"/>
      <c r="AG98" s="44"/>
      <c r="AH98" s="44"/>
      <c r="AI98" s="44"/>
      <c r="AJ98" s="44"/>
      <c r="AK98" s="45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5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</row>
    <row r="99" spans="1:66">
      <c r="A99" s="44">
        <v>33</v>
      </c>
      <c r="B99" s="44">
        <v>23</v>
      </c>
      <c r="C99" s="44">
        <v>7</v>
      </c>
      <c r="D99" s="44">
        <v>11</v>
      </c>
      <c r="E99" s="44">
        <v>7</v>
      </c>
      <c r="F99" s="44">
        <v>16</v>
      </c>
      <c r="G99" s="44">
        <v>33</v>
      </c>
      <c r="H99" s="44">
        <v>21</v>
      </c>
      <c r="I99" s="44">
        <v>30</v>
      </c>
      <c r="J99" s="44">
        <v>10</v>
      </c>
      <c r="K99" s="44">
        <v>32</v>
      </c>
      <c r="L99" s="44">
        <v>35</v>
      </c>
      <c r="M99" s="44">
        <v>8</v>
      </c>
      <c r="N99" s="44">
        <v>30</v>
      </c>
      <c r="O99" s="44">
        <v>1</v>
      </c>
      <c r="P99" s="44">
        <v>6</v>
      </c>
      <c r="Q99" s="44">
        <v>26</v>
      </c>
      <c r="R99" s="44">
        <v>23</v>
      </c>
      <c r="S99" s="44">
        <v>31</v>
      </c>
      <c r="T99" s="44">
        <v>7</v>
      </c>
      <c r="U99" s="44">
        <v>22</v>
      </c>
      <c r="V99" s="44">
        <v>37</v>
      </c>
      <c r="W99" s="44">
        <v>24</v>
      </c>
      <c r="X99" s="44">
        <v>29</v>
      </c>
      <c r="Y99" s="44">
        <v>23</v>
      </c>
      <c r="Z99" s="44">
        <v>7</v>
      </c>
      <c r="AA99" s="44">
        <v>12</v>
      </c>
      <c r="AB99" s="44">
        <v>10</v>
      </c>
      <c r="AC99" s="44"/>
      <c r="AD99" s="44"/>
      <c r="AE99" s="44"/>
      <c r="AF99" s="44"/>
      <c r="AG99" s="44"/>
      <c r="AH99" s="44"/>
      <c r="AI99" s="44"/>
      <c r="AJ99" s="44"/>
      <c r="AK99" s="45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5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</row>
    <row r="100" spans="1:66">
      <c r="A100" s="44">
        <v>34</v>
      </c>
      <c r="B100" s="44">
        <v>37</v>
      </c>
      <c r="C100" s="44">
        <v>23</v>
      </c>
      <c r="D100" s="44">
        <v>1</v>
      </c>
      <c r="E100" s="44">
        <v>32</v>
      </c>
      <c r="F100" s="44">
        <v>20</v>
      </c>
      <c r="G100" s="44">
        <v>17</v>
      </c>
      <c r="H100" s="44">
        <v>33</v>
      </c>
      <c r="I100" s="44">
        <v>18</v>
      </c>
      <c r="J100" s="44">
        <v>31</v>
      </c>
      <c r="K100" s="44">
        <v>7</v>
      </c>
      <c r="L100" s="44">
        <v>27</v>
      </c>
      <c r="M100" s="44">
        <v>35</v>
      </c>
      <c r="N100" s="44">
        <v>18</v>
      </c>
      <c r="O100" s="44">
        <v>4</v>
      </c>
      <c r="P100" s="44">
        <v>2</v>
      </c>
      <c r="Q100" s="44">
        <v>27</v>
      </c>
      <c r="R100" s="44">
        <v>34</v>
      </c>
      <c r="S100" s="44">
        <v>34</v>
      </c>
      <c r="T100" s="44">
        <v>36</v>
      </c>
      <c r="U100" s="44">
        <v>25</v>
      </c>
      <c r="V100" s="44">
        <v>24</v>
      </c>
      <c r="W100" s="44">
        <v>37</v>
      </c>
      <c r="X100" s="44">
        <v>16</v>
      </c>
      <c r="Y100" s="44">
        <v>26</v>
      </c>
      <c r="Z100" s="44">
        <v>37</v>
      </c>
      <c r="AA100" s="44">
        <v>32</v>
      </c>
      <c r="AB100" s="44">
        <v>31</v>
      </c>
      <c r="AC100" s="44"/>
      <c r="AD100" s="44"/>
      <c r="AE100" s="44"/>
      <c r="AF100" s="44"/>
      <c r="AG100" s="44"/>
      <c r="AH100" s="44"/>
      <c r="AI100" s="44"/>
      <c r="AJ100" s="44"/>
      <c r="AK100" s="45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5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</row>
    <row r="101" spans="1:66">
      <c r="A101" s="44">
        <v>35</v>
      </c>
      <c r="B101" s="44">
        <v>26</v>
      </c>
      <c r="C101" s="44">
        <v>37</v>
      </c>
      <c r="D101" s="44">
        <v>32</v>
      </c>
      <c r="E101" s="44">
        <v>23</v>
      </c>
      <c r="F101" s="44">
        <v>30</v>
      </c>
      <c r="G101" s="44">
        <v>10</v>
      </c>
      <c r="H101" s="44">
        <v>17</v>
      </c>
      <c r="I101" s="44">
        <v>11</v>
      </c>
      <c r="J101" s="44">
        <v>5</v>
      </c>
      <c r="K101" s="44">
        <v>23</v>
      </c>
      <c r="L101" s="44">
        <v>19</v>
      </c>
      <c r="M101" s="44">
        <v>27</v>
      </c>
      <c r="N101" s="44">
        <v>11</v>
      </c>
      <c r="O101" s="44">
        <v>15</v>
      </c>
      <c r="P101" s="44">
        <v>7</v>
      </c>
      <c r="Q101" s="44">
        <v>8</v>
      </c>
      <c r="R101" s="44">
        <v>15</v>
      </c>
      <c r="S101" s="44">
        <v>14</v>
      </c>
      <c r="T101" s="44">
        <v>22</v>
      </c>
      <c r="U101" s="44">
        <v>8</v>
      </c>
      <c r="V101" s="44">
        <v>14</v>
      </c>
      <c r="W101" s="44">
        <v>2</v>
      </c>
      <c r="X101" s="44">
        <v>20</v>
      </c>
      <c r="Y101" s="44">
        <v>2</v>
      </c>
      <c r="Z101" s="44">
        <v>26</v>
      </c>
      <c r="AA101" s="44">
        <v>1</v>
      </c>
      <c r="AB101" s="44">
        <v>5</v>
      </c>
      <c r="AC101" s="44"/>
      <c r="AD101" s="44"/>
      <c r="AE101" s="44"/>
      <c r="AF101" s="44"/>
      <c r="AG101" s="44"/>
      <c r="AH101" s="44"/>
      <c r="AI101" s="44"/>
      <c r="AJ101" s="44"/>
      <c r="AK101" s="45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5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</row>
    <row r="102" spans="1:66">
      <c r="A102" s="44">
        <v>36</v>
      </c>
      <c r="B102" s="44">
        <v>33</v>
      </c>
      <c r="C102" s="44">
        <v>21</v>
      </c>
      <c r="D102" s="44">
        <v>3</v>
      </c>
      <c r="E102" s="44">
        <v>28</v>
      </c>
      <c r="F102" s="44">
        <v>8</v>
      </c>
      <c r="G102" s="44">
        <v>6</v>
      </c>
      <c r="H102" s="44">
        <v>34</v>
      </c>
      <c r="I102" s="44">
        <v>27</v>
      </c>
      <c r="J102" s="44">
        <v>15</v>
      </c>
      <c r="K102" s="44">
        <v>3</v>
      </c>
      <c r="L102" s="44">
        <v>23</v>
      </c>
      <c r="M102" s="44">
        <v>7</v>
      </c>
      <c r="N102" s="44">
        <v>27</v>
      </c>
      <c r="O102" s="44">
        <v>34</v>
      </c>
      <c r="P102" s="44">
        <v>4</v>
      </c>
      <c r="Q102" s="44">
        <v>32</v>
      </c>
      <c r="R102" s="44">
        <v>1</v>
      </c>
      <c r="S102" s="44">
        <v>17</v>
      </c>
      <c r="T102" s="44">
        <v>11</v>
      </c>
      <c r="U102" s="44">
        <v>32</v>
      </c>
      <c r="V102" s="44">
        <v>36</v>
      </c>
      <c r="W102" s="44">
        <v>37</v>
      </c>
      <c r="X102" s="44">
        <v>4</v>
      </c>
      <c r="Y102" s="44">
        <v>26</v>
      </c>
      <c r="Z102" s="44">
        <v>35</v>
      </c>
      <c r="AA102" s="44">
        <v>35</v>
      </c>
      <c r="AB102" s="44">
        <v>29</v>
      </c>
      <c r="AC102" s="44"/>
      <c r="AD102" s="44"/>
      <c r="AE102" s="44"/>
      <c r="AF102" s="44"/>
      <c r="AG102" s="44"/>
      <c r="AH102" s="44"/>
      <c r="AI102" s="44"/>
      <c r="AJ102" s="44"/>
      <c r="AK102" s="45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5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</row>
    <row r="103" spans="1:66">
      <c r="A103" s="44">
        <v>37</v>
      </c>
      <c r="B103" s="44">
        <v>10</v>
      </c>
      <c r="C103" s="44">
        <v>33</v>
      </c>
      <c r="D103" s="44">
        <v>28</v>
      </c>
      <c r="E103" s="44">
        <v>9</v>
      </c>
      <c r="F103" s="44">
        <v>35</v>
      </c>
      <c r="G103" s="44">
        <v>15</v>
      </c>
      <c r="H103" s="44">
        <v>6</v>
      </c>
      <c r="I103" s="44">
        <v>19</v>
      </c>
      <c r="J103" s="44">
        <v>36</v>
      </c>
      <c r="K103" s="44">
        <v>21</v>
      </c>
      <c r="L103" s="44">
        <v>37</v>
      </c>
      <c r="M103" s="44">
        <v>37</v>
      </c>
      <c r="N103" s="44">
        <v>19</v>
      </c>
      <c r="O103" s="44">
        <v>15</v>
      </c>
      <c r="P103" s="44">
        <v>26</v>
      </c>
      <c r="Q103" s="44">
        <v>23</v>
      </c>
      <c r="R103" s="44">
        <v>7</v>
      </c>
      <c r="S103" s="44">
        <v>5</v>
      </c>
      <c r="T103" s="44">
        <v>32</v>
      </c>
      <c r="U103" s="44">
        <v>1</v>
      </c>
      <c r="V103" s="44">
        <v>4</v>
      </c>
      <c r="W103" s="44">
        <v>26</v>
      </c>
      <c r="X103" s="44">
        <v>22</v>
      </c>
      <c r="Y103" s="44">
        <v>14</v>
      </c>
      <c r="Z103" s="44">
        <v>27</v>
      </c>
      <c r="AA103" s="44">
        <v>19</v>
      </c>
      <c r="AB103" s="44">
        <v>38</v>
      </c>
      <c r="AC103" s="44"/>
      <c r="AD103" s="44"/>
      <c r="AE103" s="44"/>
      <c r="AF103" s="44"/>
      <c r="AG103" s="44"/>
      <c r="AH103" s="44"/>
      <c r="AI103" s="44"/>
      <c r="AJ103" s="44"/>
      <c r="AK103" s="45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5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</row>
    <row r="104" spans="1:66">
      <c r="A104" s="44">
        <v>38</v>
      </c>
      <c r="B104" s="44">
        <v>17</v>
      </c>
      <c r="C104" s="44">
        <v>17</v>
      </c>
      <c r="D104" s="44">
        <v>9</v>
      </c>
      <c r="E104" s="44">
        <v>21</v>
      </c>
      <c r="F104" s="44">
        <v>27</v>
      </c>
      <c r="G104" s="44">
        <v>36</v>
      </c>
      <c r="H104" s="44">
        <v>15</v>
      </c>
      <c r="I104" s="44">
        <v>12</v>
      </c>
      <c r="J104" s="44">
        <v>22</v>
      </c>
      <c r="K104" s="44">
        <v>33</v>
      </c>
      <c r="L104" s="44">
        <v>26</v>
      </c>
      <c r="M104" s="44">
        <v>23</v>
      </c>
      <c r="N104" s="44">
        <v>12</v>
      </c>
      <c r="O104" s="44">
        <v>9</v>
      </c>
      <c r="P104" s="44">
        <v>28</v>
      </c>
      <c r="Q104" s="44">
        <v>29</v>
      </c>
      <c r="R104" s="44">
        <v>3</v>
      </c>
      <c r="S104" s="44">
        <v>19</v>
      </c>
      <c r="T104" s="44">
        <v>21</v>
      </c>
      <c r="U104" s="44">
        <v>10</v>
      </c>
      <c r="V104" s="44">
        <v>35</v>
      </c>
      <c r="W104" s="44">
        <v>8</v>
      </c>
      <c r="X104" s="44">
        <v>24</v>
      </c>
      <c r="Y104" s="44">
        <v>8</v>
      </c>
      <c r="Z104" s="44">
        <v>13</v>
      </c>
      <c r="AA104" s="44">
        <v>4</v>
      </c>
      <c r="AB104" s="44">
        <v>16</v>
      </c>
      <c r="AC104" s="44"/>
      <c r="AD104" s="44"/>
      <c r="AE104" s="44"/>
      <c r="AF104" s="44"/>
      <c r="AG104" s="44"/>
      <c r="AH104" s="44"/>
      <c r="AI104" s="44"/>
      <c r="AJ104" s="44"/>
      <c r="AK104" s="45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5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</row>
    <row r="105" spans="1:66">
      <c r="A105" s="44">
        <v>39</v>
      </c>
      <c r="B105" s="44">
        <v>31</v>
      </c>
      <c r="C105" s="44">
        <v>10</v>
      </c>
      <c r="D105" s="44">
        <v>33</v>
      </c>
      <c r="E105" s="44">
        <v>33</v>
      </c>
      <c r="F105" s="44">
        <v>12</v>
      </c>
      <c r="G105" s="44">
        <v>22</v>
      </c>
      <c r="H105" s="44">
        <v>36</v>
      </c>
      <c r="I105" s="44">
        <v>3</v>
      </c>
      <c r="J105" s="44">
        <v>13</v>
      </c>
      <c r="K105" s="44">
        <v>17</v>
      </c>
      <c r="L105" s="44">
        <v>2</v>
      </c>
      <c r="M105" s="44">
        <v>26</v>
      </c>
      <c r="N105" s="44">
        <v>3</v>
      </c>
      <c r="O105" s="44">
        <v>21</v>
      </c>
      <c r="P105" s="44">
        <v>9</v>
      </c>
      <c r="Q105" s="44">
        <v>5</v>
      </c>
      <c r="R105" s="44">
        <v>28</v>
      </c>
      <c r="S105" s="44">
        <v>12</v>
      </c>
      <c r="T105" s="44">
        <v>33</v>
      </c>
      <c r="U105" s="44">
        <v>31</v>
      </c>
      <c r="V105" s="44">
        <v>27</v>
      </c>
      <c r="W105" s="44">
        <v>35</v>
      </c>
      <c r="X105" s="44">
        <v>14</v>
      </c>
      <c r="Y105" s="44">
        <v>13</v>
      </c>
      <c r="Z105" s="44">
        <v>25</v>
      </c>
      <c r="AA105" s="44">
        <v>22</v>
      </c>
      <c r="AB105" s="44">
        <v>20</v>
      </c>
      <c r="AC105" s="44"/>
      <c r="AD105" s="44"/>
      <c r="AE105" s="44"/>
      <c r="AF105" s="44"/>
      <c r="AG105" s="44"/>
      <c r="AH105" s="44"/>
      <c r="AI105" s="44"/>
      <c r="AJ105" s="44"/>
      <c r="AK105" s="45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5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</row>
    <row r="106" spans="1:66">
      <c r="A106" s="44">
        <v>40</v>
      </c>
      <c r="B106" s="44">
        <v>5</v>
      </c>
      <c r="C106" s="44">
        <v>31</v>
      </c>
      <c r="D106" s="44">
        <v>21</v>
      </c>
      <c r="E106" s="44">
        <v>17</v>
      </c>
      <c r="F106" s="44">
        <v>19</v>
      </c>
      <c r="G106" s="44">
        <v>4</v>
      </c>
      <c r="H106" s="44">
        <v>4</v>
      </c>
      <c r="I106" s="44">
        <v>28</v>
      </c>
      <c r="J106" s="44">
        <v>25</v>
      </c>
      <c r="K106" s="44">
        <v>10</v>
      </c>
      <c r="L106" s="44">
        <v>24</v>
      </c>
      <c r="M106" s="44">
        <v>2</v>
      </c>
      <c r="N106" s="44">
        <v>28</v>
      </c>
      <c r="O106" s="44">
        <v>12</v>
      </c>
      <c r="P106" s="44">
        <v>21</v>
      </c>
      <c r="Q106" s="44">
        <v>38</v>
      </c>
      <c r="R106" s="44">
        <v>21</v>
      </c>
      <c r="S106" s="44">
        <v>3</v>
      </c>
      <c r="T106" s="44">
        <v>17</v>
      </c>
      <c r="U106" s="44">
        <v>5</v>
      </c>
      <c r="V106" s="44">
        <v>19</v>
      </c>
      <c r="W106" s="44">
        <v>27</v>
      </c>
      <c r="X106" s="44">
        <v>40</v>
      </c>
      <c r="Y106" s="44">
        <v>35</v>
      </c>
      <c r="Z106" s="44">
        <v>8</v>
      </c>
      <c r="AA106" s="44">
        <v>13</v>
      </c>
      <c r="AB106" s="44">
        <v>30</v>
      </c>
      <c r="AC106" s="44"/>
      <c r="AD106" s="44"/>
      <c r="AE106" s="44"/>
      <c r="AF106" s="44"/>
      <c r="AG106" s="44"/>
      <c r="AH106" s="44"/>
      <c r="AI106" s="44"/>
      <c r="AJ106" s="44"/>
      <c r="AK106" s="45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5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</row>
    <row r="107" spans="1:66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5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5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</row>
    <row r="108" spans="1:66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5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5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</row>
    <row r="109" spans="1:66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5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5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</row>
    <row r="110" spans="1:66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5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5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</row>
    <row r="111" spans="1:66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5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5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</row>
    <row r="112" spans="1:66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5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5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</row>
    <row r="113" spans="1:66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5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5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</row>
    <row r="114" spans="1:66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5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</row>
    <row r="115" spans="1:66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5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</row>
    <row r="116" spans="1:66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5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</row>
    <row r="117" spans="1:66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5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</row>
    <row r="118" spans="1:66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5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</row>
    <row r="119" spans="1:66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5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</row>
    <row r="120" spans="1:66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5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</row>
    <row r="121" spans="1:66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5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</row>
    <row r="122" spans="1:66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5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</row>
    <row r="123" spans="1:66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5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</row>
    <row r="124" spans="1:66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5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</row>
    <row r="125" spans="1:66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5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</row>
    <row r="126" spans="1:66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5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</row>
    <row r="127" spans="1:66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5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</row>
    <row r="128" spans="1:66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5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</row>
    <row r="129" spans="1:66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5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</row>
    <row r="130" spans="1:66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5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</row>
    <row r="131" spans="1:66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5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</row>
    <row r="132" spans="1:66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5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</row>
    <row r="133" spans="1:66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5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</row>
    <row r="134" spans="1:66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5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</row>
    <row r="135" spans="1:66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5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</row>
    <row r="136" spans="1:66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5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</row>
    <row r="137" spans="1:66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5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</row>
    <row r="138" spans="1:66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5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</row>
    <row r="139" spans="1:66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5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</row>
    <row r="140" spans="1:66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5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</row>
    <row r="141" spans="1:66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5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</row>
    <row r="142" spans="1:66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5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</row>
    <row r="143" spans="1:66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5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</row>
    <row r="144" spans="1:66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5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</row>
    <row r="145" spans="1:66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5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</row>
    <row r="146" spans="1:66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5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</row>
    <row r="147" spans="1:66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5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</row>
    <row r="148" spans="1:66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5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</row>
    <row r="149" spans="1:66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5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</row>
    <row r="150" spans="1:66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5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</row>
    <row r="151" spans="1:66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5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</row>
    <row r="152" spans="1:66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5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</row>
    <row r="153" spans="1:66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5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</row>
    <row r="154" spans="1:66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5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</row>
    <row r="155" spans="1:66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5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</row>
    <row r="156" spans="1:66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5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</row>
    <row r="157" spans="1:66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5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</row>
    <row r="158" spans="1:66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5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</row>
    <row r="159" spans="1:66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5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</row>
    <row r="160" spans="1:66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5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</row>
    <row r="161" spans="1:66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5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</row>
    <row r="162" spans="1:66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5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</row>
    <row r="163" spans="1:66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5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</row>
    <row r="164" spans="1:66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5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</row>
    <row r="165" spans="1:66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5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</row>
    <row r="166" spans="1:66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5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</row>
    <row r="167" spans="1:66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5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</row>
    <row r="168" spans="1:66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5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</row>
    <row r="169" spans="1:66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5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</row>
    <row r="170" spans="1:66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5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</row>
    <row r="171" spans="1:66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5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</row>
    <row r="172" spans="1:66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5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</row>
    <row r="173" spans="1:66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5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</row>
    <row r="174" spans="1:66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5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</row>
    <row r="175" spans="1:66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5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</row>
    <row r="176" spans="1:66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5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</row>
    <row r="177" spans="1:66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5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</row>
    <row r="178" spans="1:66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5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</row>
    <row r="179" spans="1:66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5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</row>
    <row r="180" spans="1:66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5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</row>
    <row r="181" spans="1:66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5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</row>
    <row r="182" spans="1:66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5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</row>
    <row r="183" spans="1:66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5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</row>
    <row r="184" spans="1:66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5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</row>
    <row r="185" spans="1:66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5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</row>
    <row r="186" spans="1:66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5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</row>
    <row r="187" spans="1:66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5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</row>
    <row r="188" spans="1:66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5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</row>
    <row r="189" spans="1:66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5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</row>
    <row r="190" spans="1:66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5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</row>
    <row r="191" spans="1:66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5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</row>
    <row r="192" spans="1:66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5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</row>
    <row r="193" spans="1:66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5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</row>
    <row r="194" spans="1:66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5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</row>
    <row r="195" spans="1:66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5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</row>
    <row r="196" spans="1:66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5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</row>
    <row r="197" spans="1:66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5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</row>
    <row r="198" spans="1:66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5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</row>
    <row r="199" spans="1:66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5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</row>
    <row r="200" spans="1:66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5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</row>
    <row r="201" spans="1:66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5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</row>
    <row r="202" spans="1:66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5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</row>
    <row r="203" spans="1:66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5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</row>
    <row r="204" spans="1:66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5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</row>
    <row r="205" spans="1:66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5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</row>
    <row r="206" spans="1:66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5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</row>
    <row r="207" spans="1:66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5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</row>
    <row r="208" spans="1:66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5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</row>
    <row r="209" spans="1:66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5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</row>
    <row r="210" spans="1:66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5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</row>
    <row r="211" spans="1:66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5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</row>
    <row r="212" spans="1:66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5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</row>
    <row r="213" spans="1:66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5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</row>
    <row r="214" spans="1:66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5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</row>
    <row r="215" spans="1:66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5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</row>
    <row r="216" spans="1:66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5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</row>
    <row r="217" spans="1:66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5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</row>
    <row r="218" spans="1:66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5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</row>
    <row r="219" spans="1:66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5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</row>
    <row r="220" spans="1:66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5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</row>
    <row r="221" spans="1:66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5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</row>
    <row r="222" spans="1:66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5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</row>
    <row r="223" spans="1:66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5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</row>
    <row r="224" spans="1:66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5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</row>
    <row r="225" spans="1:66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5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</row>
    <row r="226" spans="1:66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5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</row>
    <row r="227" spans="1:66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5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</row>
    <row r="228" spans="1:66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5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</row>
    <row r="229" spans="1:66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5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</row>
    <row r="230" spans="1:66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5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</row>
    <row r="231" spans="1:66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5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</row>
    <row r="232" spans="1:66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5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</row>
    <row r="233" spans="1:66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5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</row>
    <row r="234" spans="1:66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5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</row>
    <row r="235" spans="1:66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5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</row>
    <row r="236" spans="1:66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5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</row>
    <row r="237" spans="1:66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5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</row>
    <row r="238" spans="1:66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5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</row>
    <row r="239" spans="1:66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5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</row>
    <row r="240" spans="1:66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5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</row>
    <row r="241" spans="1:66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5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</row>
    <row r="242" spans="1:66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5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</row>
    <row r="243" spans="1:66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5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</row>
    <row r="244" spans="1:66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5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</row>
    <row r="245" spans="1:66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5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</row>
    <row r="246" spans="1:66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5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</row>
    <row r="247" spans="1:66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5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</row>
    <row r="248" spans="1:66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5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</row>
    <row r="249" spans="1:66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5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</row>
    <row r="250" spans="1:66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5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</row>
    <row r="251" spans="1:66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5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</row>
    <row r="252" spans="1:66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5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</row>
    <row r="253" spans="1:66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5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</row>
    <row r="254" spans="1:66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5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</row>
    <row r="255" spans="1:66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5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</row>
    <row r="256" spans="1:66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5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</row>
    <row r="257" spans="1:66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5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</row>
    <row r="258" spans="1:66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5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</row>
    <row r="259" spans="1:66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5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</row>
    <row r="260" spans="1:66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5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</row>
    <row r="261" spans="1:66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5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</row>
    <row r="262" spans="1:66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5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</row>
    <row r="263" spans="1:66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5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</row>
    <row r="264" spans="1:66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5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</row>
    <row r="265" spans="1:66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5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</row>
    <row r="266" spans="1:66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5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</row>
    <row r="267" spans="1:66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5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</row>
    <row r="268" spans="1:66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5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</row>
    <row r="269" spans="1:66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5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</row>
    <row r="270" spans="1:66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5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</row>
    <row r="271" spans="1:66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5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</row>
    <row r="272" spans="1:66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5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</row>
    <row r="273" spans="1:66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5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4"/>
      <c r="BN273" s="44"/>
    </row>
    <row r="274" spans="1:66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5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  <c r="BN274" s="44"/>
    </row>
    <row r="275" spans="1:66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5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  <c r="BN275" s="44"/>
    </row>
    <row r="276" spans="1:66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5"/>
      <c r="AY276" s="44"/>
      <c r="AZ276" s="44"/>
      <c r="BA276" s="44"/>
      <c r="BB276" s="44"/>
      <c r="BC276" s="44"/>
      <c r="BD276" s="44"/>
      <c r="BE276" s="44"/>
      <c r="BF276" s="44"/>
      <c r="BG276" s="44"/>
      <c r="BH276" s="44"/>
      <c r="BI276" s="44"/>
      <c r="BJ276" s="44"/>
      <c r="BK276" s="44"/>
      <c r="BL276" s="44"/>
      <c r="BM276" s="44"/>
      <c r="BN276" s="44"/>
    </row>
    <row r="277" spans="1:66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5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</row>
    <row r="278" spans="1:66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5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</row>
    <row r="279" spans="1:66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5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</row>
    <row r="280" spans="1:66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5"/>
      <c r="AY280" s="44"/>
      <c r="AZ280" s="44"/>
      <c r="BA280" s="44"/>
      <c r="BB280" s="44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4"/>
      <c r="BN280" s="44"/>
    </row>
    <row r="281" spans="1:66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5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</row>
    <row r="282" spans="1:66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5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</row>
    <row r="283" spans="1:66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5"/>
      <c r="AY283" s="44"/>
      <c r="AZ283" s="44"/>
      <c r="BA283" s="44"/>
      <c r="BB283" s="44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4"/>
      <c r="BN283" s="44"/>
    </row>
    <row r="284" spans="1:66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5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</row>
    <row r="285" spans="1:66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5"/>
      <c r="AY285" s="44"/>
      <c r="AZ285" s="44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4"/>
      <c r="BM285" s="44"/>
      <c r="BN285" s="44"/>
    </row>
    <row r="286" spans="1:66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5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</row>
    <row r="287" spans="1:66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5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</row>
    <row r="288" spans="1:66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5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4"/>
      <c r="BN288" s="44"/>
    </row>
    <row r="289" spans="1:66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5"/>
      <c r="AY289" s="44"/>
      <c r="AZ289" s="44"/>
      <c r="BA289" s="44"/>
      <c r="BB289" s="44"/>
      <c r="BC289" s="44"/>
      <c r="BD289" s="44"/>
      <c r="BE289" s="44"/>
      <c r="BF289" s="44"/>
      <c r="BG289" s="44"/>
      <c r="BH289" s="44"/>
      <c r="BI289" s="44"/>
      <c r="BJ289" s="44"/>
      <c r="BK289" s="44"/>
      <c r="BL289" s="44"/>
      <c r="BM289" s="44"/>
      <c r="BN289" s="44"/>
    </row>
    <row r="290" spans="1:66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5"/>
      <c r="AY290" s="44"/>
      <c r="AZ290" s="44"/>
      <c r="BA290" s="44"/>
      <c r="BB290" s="44"/>
      <c r="BC290" s="44"/>
      <c r="BD290" s="44"/>
      <c r="BE290" s="44"/>
      <c r="BF290" s="44"/>
      <c r="BG290" s="44"/>
      <c r="BH290" s="44"/>
      <c r="BI290" s="44"/>
      <c r="BJ290" s="44"/>
      <c r="BK290" s="44"/>
      <c r="BL290" s="44"/>
      <c r="BM290" s="44"/>
      <c r="BN290" s="44"/>
    </row>
    <row r="291" spans="1:66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5"/>
      <c r="AY291" s="44"/>
      <c r="AZ291" s="44"/>
      <c r="BA291" s="44"/>
      <c r="BB291" s="44"/>
      <c r="BC291" s="44"/>
      <c r="BD291" s="44"/>
      <c r="BE291" s="44"/>
      <c r="BF291" s="44"/>
      <c r="BG291" s="44"/>
      <c r="BH291" s="44"/>
      <c r="BI291" s="44"/>
      <c r="BJ291" s="44"/>
      <c r="BK291" s="44"/>
      <c r="BL291" s="44"/>
      <c r="BM291" s="44"/>
      <c r="BN291" s="44"/>
    </row>
    <row r="292" spans="1:66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5"/>
      <c r="AY292" s="44"/>
      <c r="AZ292" s="44"/>
      <c r="BA292" s="44"/>
      <c r="BB292" s="44"/>
      <c r="BC292" s="44"/>
      <c r="BD292" s="44"/>
      <c r="BE292" s="44"/>
      <c r="BF292" s="44"/>
      <c r="BG292" s="44"/>
      <c r="BH292" s="44"/>
      <c r="BI292" s="44"/>
      <c r="BJ292" s="44"/>
      <c r="BK292" s="44"/>
      <c r="BL292" s="44"/>
      <c r="BM292" s="44"/>
      <c r="BN292" s="44"/>
    </row>
    <row r="293" spans="1:66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5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</row>
    <row r="294" spans="1:66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5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</row>
    <row r="295" spans="1:66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5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</row>
    <row r="296" spans="1:66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5"/>
      <c r="AY296" s="44"/>
      <c r="AZ296" s="44"/>
      <c r="BA296" s="44"/>
      <c r="BB296" s="44"/>
      <c r="BC296" s="44"/>
      <c r="BD296" s="44"/>
      <c r="BE296" s="44"/>
      <c r="BF296" s="44"/>
      <c r="BG296" s="44"/>
      <c r="BH296" s="44"/>
      <c r="BI296" s="44"/>
      <c r="BJ296" s="44"/>
      <c r="BK296" s="44"/>
      <c r="BL296" s="44"/>
      <c r="BM296" s="44"/>
      <c r="BN296" s="44"/>
    </row>
    <row r="297" spans="1:66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5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4"/>
      <c r="BN297" s="44"/>
    </row>
    <row r="298" spans="1:66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5"/>
      <c r="AY298" s="44"/>
      <c r="AZ298" s="44"/>
      <c r="BA298" s="44"/>
      <c r="BB298" s="44"/>
      <c r="BC298" s="44"/>
      <c r="BD298" s="44"/>
      <c r="BE298" s="44"/>
      <c r="BF298" s="44"/>
      <c r="BG298" s="44"/>
      <c r="BH298" s="44"/>
      <c r="BI298" s="44"/>
      <c r="BJ298" s="44"/>
      <c r="BK298" s="44"/>
      <c r="BL298" s="44"/>
      <c r="BM298" s="44"/>
      <c r="BN298" s="44"/>
    </row>
    <row r="299" spans="1:66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5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4"/>
      <c r="BN299" s="44"/>
    </row>
    <row r="300" spans="1:66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5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4"/>
      <c r="BN300" s="44"/>
    </row>
    <row r="301" spans="1:66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5"/>
      <c r="AY301" s="44"/>
      <c r="AZ301" s="44"/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4"/>
      <c r="BN301" s="44"/>
    </row>
    <row r="302" spans="1:66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5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</row>
    <row r="303" spans="1:66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5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</row>
    <row r="304" spans="1:66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5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</row>
    <row r="305" spans="1:66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/>
      <c r="AU305" s="44"/>
      <c r="AV305" s="44"/>
      <c r="AW305" s="44"/>
      <c r="AX305" s="45"/>
      <c r="AY305" s="44"/>
      <c r="AZ305" s="44"/>
      <c r="BA305" s="44"/>
      <c r="BB305" s="44"/>
      <c r="BC305" s="44"/>
      <c r="BD305" s="44"/>
      <c r="BE305" s="44"/>
      <c r="BF305" s="44"/>
      <c r="BG305" s="44"/>
      <c r="BH305" s="44"/>
      <c r="BI305" s="44"/>
      <c r="BJ305" s="44"/>
      <c r="BK305" s="44"/>
      <c r="BL305" s="44"/>
      <c r="BM305" s="44"/>
      <c r="BN305" s="44"/>
    </row>
    <row r="306" spans="1:66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/>
      <c r="AV306" s="44"/>
      <c r="AW306" s="44"/>
      <c r="AX306" s="45"/>
      <c r="AY306" s="44"/>
      <c r="AZ306" s="44"/>
      <c r="BA306" s="44"/>
      <c r="BB306" s="44"/>
      <c r="BC306" s="44"/>
      <c r="BD306" s="44"/>
      <c r="BE306" s="44"/>
      <c r="BF306" s="44"/>
      <c r="BG306" s="44"/>
      <c r="BH306" s="44"/>
      <c r="BI306" s="44"/>
      <c r="BJ306" s="44"/>
      <c r="BK306" s="44"/>
      <c r="BL306" s="44"/>
      <c r="BM306" s="44"/>
      <c r="BN306" s="44"/>
    </row>
    <row r="307" spans="1:66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45"/>
      <c r="AY307" s="44"/>
      <c r="AZ307" s="44"/>
      <c r="BA307" s="44"/>
      <c r="BB307" s="44"/>
      <c r="BC307" s="44"/>
      <c r="BD307" s="44"/>
      <c r="BE307" s="44"/>
      <c r="BF307" s="44"/>
      <c r="BG307" s="44"/>
      <c r="BH307" s="44"/>
      <c r="BI307" s="44"/>
      <c r="BJ307" s="44"/>
      <c r="BK307" s="44"/>
      <c r="BL307" s="44"/>
      <c r="BM307" s="44"/>
      <c r="BN307" s="44"/>
    </row>
    <row r="308" spans="1:66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45"/>
      <c r="AY308" s="44"/>
      <c r="AZ308" s="44"/>
      <c r="BA308" s="44"/>
      <c r="BB308" s="44"/>
      <c r="BC308" s="44"/>
      <c r="BD308" s="44"/>
      <c r="BE308" s="44"/>
      <c r="BF308" s="44"/>
      <c r="BG308" s="44"/>
      <c r="BH308" s="44"/>
      <c r="BI308" s="44"/>
      <c r="BJ308" s="44"/>
      <c r="BK308" s="44"/>
      <c r="BL308" s="44"/>
      <c r="BM308" s="44"/>
      <c r="BN308" s="44"/>
    </row>
    <row r="309" spans="1:66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45"/>
      <c r="AY309" s="44"/>
      <c r="AZ309" s="44"/>
      <c r="BA309" s="44"/>
      <c r="BB309" s="44"/>
      <c r="BC309" s="44"/>
      <c r="BD309" s="44"/>
      <c r="BE309" s="44"/>
      <c r="BF309" s="44"/>
      <c r="BG309" s="44"/>
      <c r="BH309" s="44"/>
      <c r="BI309" s="44"/>
      <c r="BJ309" s="44"/>
      <c r="BK309" s="44"/>
      <c r="BL309" s="44"/>
      <c r="BM309" s="44"/>
      <c r="BN309" s="44"/>
    </row>
    <row r="310" spans="1:66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45"/>
      <c r="AY310" s="44"/>
      <c r="AZ310" s="44"/>
      <c r="BA310" s="44"/>
      <c r="BB310" s="44"/>
      <c r="BC310" s="44"/>
      <c r="BD310" s="44"/>
      <c r="BE310" s="44"/>
      <c r="BF310" s="44"/>
      <c r="BG310" s="44"/>
      <c r="BH310" s="44"/>
      <c r="BI310" s="44"/>
      <c r="BJ310" s="44"/>
      <c r="BK310" s="44"/>
      <c r="BL310" s="44"/>
      <c r="BM310" s="44"/>
      <c r="BN310" s="44"/>
    </row>
    <row r="311" spans="1:66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5"/>
      <c r="AY311" s="44"/>
      <c r="AZ311" s="44"/>
      <c r="BA311" s="44"/>
      <c r="BB311" s="44"/>
      <c r="BC311" s="44"/>
      <c r="BD311" s="44"/>
      <c r="BE311" s="44"/>
      <c r="BF311" s="44"/>
      <c r="BG311" s="44"/>
      <c r="BH311" s="44"/>
      <c r="BI311" s="44"/>
      <c r="BJ311" s="44"/>
      <c r="BK311" s="44"/>
      <c r="BL311" s="44"/>
      <c r="BM311" s="44"/>
      <c r="BN311" s="44"/>
    </row>
    <row r="312" spans="1:66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45"/>
      <c r="AY312" s="44"/>
      <c r="AZ312" s="44"/>
      <c r="BA312" s="44"/>
      <c r="BB312" s="44"/>
      <c r="BC312" s="44"/>
      <c r="BD312" s="44"/>
      <c r="BE312" s="44"/>
      <c r="BF312" s="44"/>
      <c r="BG312" s="44"/>
      <c r="BH312" s="44"/>
      <c r="BI312" s="44"/>
      <c r="BJ312" s="44"/>
      <c r="BK312" s="44"/>
      <c r="BL312" s="44"/>
      <c r="BM312" s="44"/>
      <c r="BN312" s="44"/>
    </row>
    <row r="313" spans="1:66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45"/>
      <c r="AY313" s="44"/>
      <c r="AZ313" s="44"/>
      <c r="BA313" s="44"/>
      <c r="BB313" s="44"/>
      <c r="BC313" s="44"/>
      <c r="BD313" s="44"/>
      <c r="BE313" s="44"/>
      <c r="BF313" s="44"/>
      <c r="BG313" s="44"/>
      <c r="BH313" s="44"/>
      <c r="BI313" s="44"/>
      <c r="BJ313" s="44"/>
      <c r="BK313" s="44"/>
      <c r="BL313" s="44"/>
      <c r="BM313" s="44"/>
      <c r="BN313" s="44"/>
    </row>
    <row r="314" spans="1:66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5"/>
      <c r="AY314" s="44"/>
      <c r="AZ314" s="44"/>
      <c r="BA314" s="44"/>
      <c r="BB314" s="44"/>
      <c r="BC314" s="44"/>
      <c r="BD314" s="44"/>
      <c r="BE314" s="44"/>
      <c r="BF314" s="44"/>
      <c r="BG314" s="44"/>
      <c r="BH314" s="44"/>
      <c r="BI314" s="44"/>
      <c r="BJ314" s="44"/>
      <c r="BK314" s="44"/>
      <c r="BL314" s="44"/>
      <c r="BM314" s="44"/>
      <c r="BN314" s="44"/>
    </row>
    <row r="315" spans="1:66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45"/>
      <c r="AY315" s="44"/>
      <c r="AZ315" s="44"/>
      <c r="BA315" s="44"/>
      <c r="BB315" s="44"/>
      <c r="BC315" s="44"/>
      <c r="BD315" s="44"/>
      <c r="BE315" s="44"/>
      <c r="BF315" s="44"/>
      <c r="BG315" s="44"/>
      <c r="BH315" s="44"/>
      <c r="BI315" s="44"/>
      <c r="BJ315" s="44"/>
      <c r="BK315" s="44"/>
      <c r="BL315" s="44"/>
      <c r="BM315" s="44"/>
      <c r="BN315" s="44"/>
    </row>
    <row r="316" spans="1:66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5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</row>
    <row r="317" spans="1:66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5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</row>
    <row r="318" spans="1:66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45"/>
      <c r="AY318" s="44"/>
      <c r="AZ318" s="44"/>
      <c r="BA318" s="44"/>
      <c r="BB318" s="44"/>
      <c r="BC318" s="44"/>
      <c r="BD318" s="44"/>
      <c r="BE318" s="44"/>
      <c r="BF318" s="44"/>
      <c r="BG318" s="44"/>
      <c r="BH318" s="44"/>
      <c r="BI318" s="44"/>
      <c r="BJ318" s="44"/>
      <c r="BK318" s="44"/>
      <c r="BL318" s="44"/>
      <c r="BM318" s="44"/>
      <c r="BN318" s="44"/>
    </row>
    <row r="319" spans="1:66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45"/>
      <c r="AY319" s="44"/>
      <c r="AZ319" s="44"/>
      <c r="BA319" s="44"/>
      <c r="BB319" s="44"/>
      <c r="BC319" s="44"/>
      <c r="BD319" s="44"/>
      <c r="BE319" s="44"/>
      <c r="BF319" s="44"/>
      <c r="BG319" s="44"/>
      <c r="BH319" s="44"/>
      <c r="BI319" s="44"/>
      <c r="BJ319" s="44"/>
      <c r="BK319" s="44"/>
      <c r="BL319" s="44"/>
      <c r="BM319" s="44"/>
      <c r="BN319" s="44"/>
    </row>
    <row r="320" spans="1:66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5"/>
      <c r="AY320" s="44"/>
      <c r="AZ320" s="44"/>
      <c r="BA320" s="44"/>
      <c r="BB320" s="44"/>
      <c r="BC320" s="44"/>
      <c r="BD320" s="44"/>
      <c r="BE320" s="44"/>
      <c r="BF320" s="44"/>
      <c r="BG320" s="44"/>
      <c r="BH320" s="44"/>
      <c r="BI320" s="44"/>
      <c r="BJ320" s="44"/>
      <c r="BK320" s="44"/>
      <c r="BL320" s="44"/>
      <c r="BM320" s="44"/>
      <c r="BN320" s="44"/>
    </row>
    <row r="321" spans="1:66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4"/>
      <c r="AU321" s="44"/>
      <c r="AV321" s="44"/>
      <c r="AW321" s="44"/>
      <c r="AX321" s="45"/>
      <c r="AY321" s="44"/>
      <c r="AZ321" s="44"/>
      <c r="BA321" s="44"/>
      <c r="BB321" s="44"/>
      <c r="BC321" s="44"/>
      <c r="BD321" s="44"/>
      <c r="BE321" s="44"/>
      <c r="BF321" s="44"/>
      <c r="BG321" s="44"/>
      <c r="BH321" s="44"/>
      <c r="BI321" s="44"/>
      <c r="BJ321" s="44"/>
      <c r="BK321" s="44"/>
      <c r="BL321" s="44"/>
      <c r="BM321" s="44"/>
      <c r="BN321" s="44"/>
    </row>
    <row r="322" spans="1:66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4"/>
      <c r="AU322" s="44"/>
      <c r="AV322" s="44"/>
      <c r="AW322" s="44"/>
      <c r="AX322" s="45"/>
      <c r="AY322" s="44"/>
      <c r="AZ322" s="44"/>
      <c r="BA322" s="44"/>
      <c r="BB322" s="44"/>
      <c r="BC322" s="44"/>
      <c r="BD322" s="44"/>
      <c r="BE322" s="44"/>
      <c r="BF322" s="44"/>
      <c r="BG322" s="44"/>
      <c r="BH322" s="44"/>
      <c r="BI322" s="44"/>
      <c r="BJ322" s="44"/>
      <c r="BK322" s="44"/>
      <c r="BL322" s="44"/>
      <c r="BM322" s="44"/>
      <c r="BN322" s="44"/>
    </row>
    <row r="323" spans="1:66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/>
      <c r="AQ323" s="44"/>
      <c r="AR323" s="44"/>
      <c r="AS323" s="44"/>
      <c r="AT323" s="44"/>
      <c r="AU323" s="44"/>
      <c r="AV323" s="44"/>
      <c r="AW323" s="44"/>
      <c r="AX323" s="45"/>
      <c r="AY323" s="44"/>
      <c r="AZ323" s="44"/>
      <c r="BA323" s="44"/>
      <c r="BB323" s="44"/>
      <c r="BC323" s="44"/>
      <c r="BD323" s="44"/>
      <c r="BE323" s="44"/>
      <c r="BF323" s="44"/>
      <c r="BG323" s="44"/>
      <c r="BH323" s="44"/>
      <c r="BI323" s="44"/>
      <c r="BJ323" s="44"/>
      <c r="BK323" s="44"/>
      <c r="BL323" s="44"/>
      <c r="BM323" s="44"/>
      <c r="BN323" s="44"/>
    </row>
    <row r="324" spans="1:66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4"/>
      <c r="AU324" s="44"/>
      <c r="AV324" s="44"/>
      <c r="AW324" s="44"/>
      <c r="AX324" s="45"/>
      <c r="AY324" s="44"/>
      <c r="AZ324" s="44"/>
      <c r="BA324" s="44"/>
      <c r="BB324" s="44"/>
      <c r="BC324" s="44"/>
      <c r="BD324" s="44"/>
      <c r="BE324" s="44"/>
      <c r="BF324" s="44"/>
      <c r="BG324" s="44"/>
      <c r="BH324" s="44"/>
      <c r="BI324" s="44"/>
      <c r="BJ324" s="44"/>
      <c r="BK324" s="44"/>
      <c r="BL324" s="44"/>
      <c r="BM324" s="44"/>
      <c r="BN324" s="44"/>
    </row>
    <row r="325" spans="1:66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4"/>
      <c r="AU325" s="44"/>
      <c r="AV325" s="44"/>
      <c r="AW325" s="44"/>
      <c r="AX325" s="45"/>
      <c r="AY325" s="44"/>
      <c r="AZ325" s="44"/>
      <c r="BA325" s="44"/>
      <c r="BB325" s="44"/>
      <c r="BC325" s="44"/>
      <c r="BD325" s="44"/>
      <c r="BE325" s="44"/>
      <c r="BF325" s="44"/>
      <c r="BG325" s="44"/>
      <c r="BH325" s="44"/>
      <c r="BI325" s="44"/>
      <c r="BJ325" s="44"/>
      <c r="BK325" s="44"/>
      <c r="BL325" s="44"/>
      <c r="BM325" s="44"/>
      <c r="BN325" s="44"/>
    </row>
    <row r="326" spans="1:66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  <c r="AP326" s="44"/>
      <c r="AQ326" s="44"/>
      <c r="AR326" s="44"/>
      <c r="AS326" s="44"/>
      <c r="AT326" s="44"/>
      <c r="AU326" s="44"/>
      <c r="AV326" s="44"/>
      <c r="AW326" s="44"/>
      <c r="AX326" s="45"/>
      <c r="AY326" s="44"/>
      <c r="AZ326" s="44"/>
      <c r="BA326" s="44"/>
      <c r="BB326" s="44"/>
      <c r="BC326" s="44"/>
      <c r="BD326" s="44"/>
      <c r="BE326" s="44"/>
      <c r="BF326" s="44"/>
      <c r="BG326" s="44"/>
      <c r="BH326" s="44"/>
      <c r="BI326" s="44"/>
      <c r="BJ326" s="44"/>
      <c r="BK326" s="44"/>
      <c r="BL326" s="44"/>
      <c r="BM326" s="44"/>
      <c r="BN326" s="44"/>
    </row>
    <row r="327" spans="1:66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44"/>
      <c r="AS327" s="44"/>
      <c r="AT327" s="44"/>
      <c r="AU327" s="44"/>
      <c r="AV327" s="44"/>
      <c r="AW327" s="44"/>
      <c r="AX327" s="45"/>
      <c r="AY327" s="44"/>
      <c r="AZ327" s="44"/>
      <c r="BA327" s="44"/>
      <c r="BB327" s="44"/>
      <c r="BC327" s="44"/>
      <c r="BD327" s="44"/>
      <c r="BE327" s="44"/>
      <c r="BF327" s="44"/>
      <c r="BG327" s="44"/>
      <c r="BH327" s="44"/>
      <c r="BI327" s="44"/>
      <c r="BJ327" s="44"/>
      <c r="BK327" s="44"/>
      <c r="BL327" s="44"/>
      <c r="BM327" s="44"/>
      <c r="BN327" s="44"/>
    </row>
    <row r="328" spans="1:66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4"/>
      <c r="AQ328" s="44"/>
      <c r="AR328" s="44"/>
      <c r="AS328" s="44"/>
      <c r="AT328" s="44"/>
      <c r="AU328" s="44"/>
      <c r="AV328" s="44"/>
      <c r="AW328" s="44"/>
      <c r="AX328" s="45"/>
      <c r="AY328" s="44"/>
      <c r="AZ328" s="44"/>
      <c r="BA328" s="44"/>
      <c r="BB328" s="44"/>
      <c r="BC328" s="44"/>
      <c r="BD328" s="44"/>
      <c r="BE328" s="44"/>
      <c r="BF328" s="44"/>
      <c r="BG328" s="44"/>
      <c r="BH328" s="44"/>
      <c r="BI328" s="44"/>
      <c r="BJ328" s="44"/>
      <c r="BK328" s="44"/>
      <c r="BL328" s="44"/>
      <c r="BM328" s="44"/>
      <c r="BN328" s="44"/>
    </row>
    <row r="329" spans="1:66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/>
      <c r="AQ329" s="44"/>
      <c r="AR329" s="44"/>
      <c r="AS329" s="44"/>
      <c r="AT329" s="44"/>
      <c r="AU329" s="44"/>
      <c r="AV329" s="44"/>
      <c r="AW329" s="44"/>
      <c r="AX329" s="45"/>
      <c r="AY329" s="44"/>
      <c r="AZ329" s="44"/>
      <c r="BA329" s="44"/>
      <c r="BB329" s="44"/>
      <c r="BC329" s="44"/>
      <c r="BD329" s="44"/>
      <c r="BE329" s="44"/>
      <c r="BF329" s="44"/>
      <c r="BG329" s="44"/>
      <c r="BH329" s="44"/>
      <c r="BI329" s="44"/>
      <c r="BJ329" s="44"/>
      <c r="BK329" s="44"/>
      <c r="BL329" s="44"/>
      <c r="BM329" s="44"/>
      <c r="BN329" s="44"/>
    </row>
    <row r="330" spans="1:66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4"/>
      <c r="AS330" s="44"/>
      <c r="AT330" s="44"/>
      <c r="AU330" s="44"/>
      <c r="AV330" s="44"/>
      <c r="AW330" s="44"/>
      <c r="AX330" s="45"/>
      <c r="AY330" s="44"/>
      <c r="AZ330" s="44"/>
      <c r="BA330" s="44"/>
      <c r="BB330" s="44"/>
      <c r="BC330" s="44"/>
      <c r="BD330" s="44"/>
      <c r="BE330" s="44"/>
      <c r="BF330" s="44"/>
      <c r="BG330" s="44"/>
      <c r="BH330" s="44"/>
      <c r="BI330" s="44"/>
      <c r="BJ330" s="44"/>
      <c r="BK330" s="44"/>
      <c r="BL330" s="44"/>
      <c r="BM330" s="44"/>
      <c r="BN330" s="44"/>
    </row>
    <row r="331" spans="1:66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4"/>
      <c r="AT331" s="44"/>
      <c r="AU331" s="44"/>
      <c r="AV331" s="44"/>
      <c r="AW331" s="44"/>
      <c r="AX331" s="45"/>
      <c r="AY331" s="44"/>
      <c r="AZ331" s="44"/>
      <c r="BA331" s="44"/>
      <c r="BB331" s="44"/>
      <c r="BC331" s="44"/>
      <c r="BD331" s="44"/>
      <c r="BE331" s="44"/>
      <c r="BF331" s="44"/>
      <c r="BG331" s="44"/>
      <c r="BH331" s="44"/>
      <c r="BI331" s="44"/>
      <c r="BJ331" s="44"/>
      <c r="BK331" s="44"/>
      <c r="BL331" s="44"/>
      <c r="BM331" s="44"/>
      <c r="BN331" s="44"/>
    </row>
    <row r="332" spans="1:66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4"/>
      <c r="AU332" s="44"/>
      <c r="AV332" s="44"/>
      <c r="AW332" s="44"/>
      <c r="AX332" s="45"/>
      <c r="AY332" s="44"/>
      <c r="AZ332" s="44"/>
      <c r="BA332" s="44"/>
      <c r="BB332" s="44"/>
      <c r="BC332" s="44"/>
      <c r="BD332" s="44"/>
      <c r="BE332" s="44"/>
      <c r="BF332" s="44"/>
      <c r="BG332" s="44"/>
      <c r="BH332" s="44"/>
      <c r="BI332" s="44"/>
      <c r="BJ332" s="44"/>
      <c r="BK332" s="44"/>
      <c r="BL332" s="44"/>
      <c r="BM332" s="44"/>
      <c r="BN332" s="44"/>
    </row>
    <row r="333" spans="1:66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  <c r="AQ333" s="44"/>
      <c r="AR333" s="44"/>
      <c r="AS333" s="44"/>
      <c r="AT333" s="44"/>
      <c r="AU333" s="44"/>
      <c r="AV333" s="44"/>
      <c r="AW333" s="44"/>
      <c r="AX333" s="45"/>
      <c r="AY333" s="44"/>
      <c r="AZ333" s="44"/>
      <c r="BA333" s="44"/>
      <c r="BB333" s="44"/>
      <c r="BC333" s="44"/>
      <c r="BD333" s="44"/>
      <c r="BE333" s="44"/>
      <c r="BF333" s="44"/>
      <c r="BG333" s="44"/>
      <c r="BH333" s="44"/>
      <c r="BI333" s="44"/>
      <c r="BJ333" s="44"/>
      <c r="BK333" s="44"/>
      <c r="BL333" s="44"/>
      <c r="BM333" s="44"/>
      <c r="BN333" s="44"/>
    </row>
    <row r="334" spans="1:66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4"/>
      <c r="AU334" s="44"/>
      <c r="AV334" s="44"/>
      <c r="AW334" s="44"/>
      <c r="AX334" s="45"/>
      <c r="AY334" s="44"/>
      <c r="AZ334" s="44"/>
      <c r="BA334" s="44"/>
      <c r="BB334" s="44"/>
      <c r="BC334" s="44"/>
      <c r="BD334" s="44"/>
      <c r="BE334" s="44"/>
      <c r="BF334" s="44"/>
      <c r="BG334" s="44"/>
      <c r="BH334" s="44"/>
      <c r="BI334" s="44"/>
      <c r="BJ334" s="44"/>
      <c r="BK334" s="44"/>
      <c r="BL334" s="44"/>
      <c r="BM334" s="44"/>
      <c r="BN334" s="44"/>
    </row>
    <row r="335" spans="1:66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4"/>
      <c r="AS335" s="44"/>
      <c r="AT335" s="44"/>
      <c r="AU335" s="44"/>
      <c r="AV335" s="44"/>
      <c r="AW335" s="44"/>
      <c r="AX335" s="45"/>
      <c r="AY335" s="44"/>
      <c r="AZ335" s="44"/>
      <c r="BA335" s="44"/>
      <c r="BB335" s="44"/>
      <c r="BC335" s="44"/>
      <c r="BD335" s="44"/>
      <c r="BE335" s="44"/>
      <c r="BF335" s="44"/>
      <c r="BG335" s="44"/>
      <c r="BH335" s="44"/>
      <c r="BI335" s="44"/>
      <c r="BJ335" s="44"/>
      <c r="BK335" s="44"/>
      <c r="BL335" s="44"/>
      <c r="BM335" s="44"/>
      <c r="BN335" s="44"/>
    </row>
    <row r="336" spans="1:66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/>
      <c r="AQ336" s="44"/>
      <c r="AR336" s="44"/>
      <c r="AS336" s="44"/>
      <c r="AT336" s="44"/>
      <c r="AU336" s="44"/>
      <c r="AV336" s="44"/>
      <c r="AW336" s="44"/>
      <c r="AX336" s="45"/>
      <c r="AY336" s="44"/>
      <c r="AZ336" s="44"/>
      <c r="BA336" s="44"/>
      <c r="BB336" s="44"/>
      <c r="BC336" s="44"/>
      <c r="BD336" s="44"/>
      <c r="BE336" s="44"/>
      <c r="BF336" s="44"/>
      <c r="BG336" s="44"/>
      <c r="BH336" s="44"/>
      <c r="BI336" s="44"/>
      <c r="BJ336" s="44"/>
      <c r="BK336" s="44"/>
      <c r="BL336" s="44"/>
      <c r="BM336" s="44"/>
      <c r="BN336" s="44"/>
    </row>
    <row r="337" spans="1:66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5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4"/>
      <c r="BN337" s="44"/>
    </row>
    <row r="338" spans="1:66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  <c r="AQ338" s="44"/>
      <c r="AR338" s="44"/>
      <c r="AS338" s="44"/>
      <c r="AT338" s="44"/>
      <c r="AU338" s="44"/>
      <c r="AV338" s="44"/>
      <c r="AW338" s="44"/>
      <c r="AX338" s="45"/>
      <c r="AY338" s="44"/>
      <c r="AZ338" s="44"/>
      <c r="BA338" s="44"/>
      <c r="BB338" s="44"/>
      <c r="BC338" s="44"/>
      <c r="BD338" s="44"/>
      <c r="BE338" s="44"/>
      <c r="BF338" s="44"/>
      <c r="BG338" s="44"/>
      <c r="BH338" s="44"/>
      <c r="BI338" s="44"/>
      <c r="BJ338" s="44"/>
      <c r="BK338" s="44"/>
      <c r="BL338" s="44"/>
      <c r="BM338" s="44"/>
      <c r="BN338" s="44"/>
    </row>
    <row r="339" spans="1:66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/>
      <c r="AR339" s="44"/>
      <c r="AS339" s="44"/>
      <c r="AT339" s="44"/>
      <c r="AU339" s="44"/>
      <c r="AV339" s="44"/>
      <c r="AW339" s="44"/>
      <c r="AX339" s="45"/>
      <c r="AY339" s="44"/>
      <c r="AZ339" s="44"/>
      <c r="BA339" s="44"/>
      <c r="BB339" s="44"/>
      <c r="BC339" s="44"/>
      <c r="BD339" s="44"/>
      <c r="BE339" s="44"/>
      <c r="BF339" s="44"/>
      <c r="BG339" s="44"/>
      <c r="BH339" s="44"/>
      <c r="BI339" s="44"/>
      <c r="BJ339" s="44"/>
      <c r="BK339" s="44"/>
      <c r="BL339" s="44"/>
      <c r="BM339" s="44"/>
      <c r="BN339" s="44"/>
    </row>
    <row r="340" spans="1:66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4"/>
      <c r="AU340" s="44"/>
      <c r="AV340" s="44"/>
      <c r="AW340" s="44"/>
      <c r="AX340" s="45"/>
      <c r="AY340" s="44"/>
      <c r="AZ340" s="44"/>
      <c r="BA340" s="44"/>
      <c r="BB340" s="44"/>
      <c r="BC340" s="44"/>
      <c r="BD340" s="44"/>
      <c r="BE340" s="44"/>
      <c r="BF340" s="44"/>
      <c r="BG340" s="44"/>
      <c r="BH340" s="44"/>
      <c r="BI340" s="44"/>
      <c r="BJ340" s="44"/>
      <c r="BK340" s="44"/>
      <c r="BL340" s="44"/>
      <c r="BM340" s="44"/>
      <c r="BN340" s="44"/>
    </row>
    <row r="341" spans="1:66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4"/>
      <c r="AU341" s="44"/>
      <c r="AV341" s="44"/>
      <c r="AW341" s="44"/>
      <c r="AX341" s="45"/>
      <c r="AY341" s="44"/>
      <c r="AZ341" s="44"/>
      <c r="BA341" s="44"/>
      <c r="BB341" s="44"/>
      <c r="BC341" s="44"/>
      <c r="BD341" s="44"/>
      <c r="BE341" s="44"/>
      <c r="BF341" s="44"/>
      <c r="BG341" s="44"/>
      <c r="BH341" s="44"/>
      <c r="BI341" s="44"/>
      <c r="BJ341" s="44"/>
      <c r="BK341" s="44"/>
      <c r="BL341" s="44"/>
      <c r="BM341" s="44"/>
      <c r="BN341" s="44"/>
    </row>
    <row r="342" spans="1:66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4"/>
      <c r="AU342" s="44"/>
      <c r="AV342" s="44"/>
      <c r="AW342" s="44"/>
      <c r="AX342" s="45"/>
      <c r="AY342" s="44"/>
      <c r="AZ342" s="44"/>
      <c r="BA342" s="44"/>
      <c r="BB342" s="44"/>
      <c r="BC342" s="44"/>
      <c r="BD342" s="44"/>
      <c r="BE342" s="44"/>
      <c r="BF342" s="44"/>
      <c r="BG342" s="44"/>
      <c r="BH342" s="44"/>
      <c r="BI342" s="44"/>
      <c r="BJ342" s="44"/>
      <c r="BK342" s="44"/>
      <c r="BL342" s="44"/>
      <c r="BM342" s="44"/>
      <c r="BN342" s="44"/>
    </row>
    <row r="343" spans="1:66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4"/>
      <c r="AU343" s="44"/>
      <c r="AV343" s="44"/>
      <c r="AW343" s="44"/>
      <c r="AX343" s="45"/>
      <c r="AY343" s="44"/>
      <c r="AZ343" s="44"/>
      <c r="BA343" s="44"/>
      <c r="BB343" s="44"/>
      <c r="BC343" s="44"/>
      <c r="BD343" s="44"/>
      <c r="BE343" s="44"/>
      <c r="BF343" s="44"/>
      <c r="BG343" s="44"/>
      <c r="BH343" s="44"/>
      <c r="BI343" s="44"/>
      <c r="BJ343" s="44"/>
      <c r="BK343" s="44"/>
      <c r="BL343" s="44"/>
      <c r="BM343" s="44"/>
      <c r="BN343" s="44"/>
    </row>
    <row r="344" spans="1:66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5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</row>
    <row r="345" spans="1:66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4"/>
      <c r="AQ345" s="44"/>
      <c r="AR345" s="44"/>
      <c r="AS345" s="44"/>
      <c r="AT345" s="44"/>
      <c r="AU345" s="44"/>
      <c r="AV345" s="44"/>
      <c r="AW345" s="44"/>
      <c r="AX345" s="45"/>
      <c r="AY345" s="44"/>
      <c r="AZ345" s="44"/>
      <c r="BA345" s="44"/>
      <c r="BB345" s="44"/>
      <c r="BC345" s="44"/>
      <c r="BD345" s="44"/>
      <c r="BE345" s="44"/>
      <c r="BF345" s="44"/>
      <c r="BG345" s="44"/>
      <c r="BH345" s="44"/>
      <c r="BI345" s="44"/>
      <c r="BJ345" s="44"/>
      <c r="BK345" s="44"/>
      <c r="BL345" s="44"/>
      <c r="BM345" s="44"/>
      <c r="BN345" s="44"/>
    </row>
    <row r="346" spans="1:66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4"/>
      <c r="AU346" s="44"/>
      <c r="AV346" s="44"/>
      <c r="AW346" s="44"/>
      <c r="AX346" s="45"/>
      <c r="AY346" s="44"/>
      <c r="AZ346" s="44"/>
      <c r="BA346" s="44"/>
      <c r="BB346" s="44"/>
      <c r="BC346" s="44"/>
      <c r="BD346" s="44"/>
      <c r="BE346" s="44"/>
      <c r="BF346" s="44"/>
      <c r="BG346" s="44"/>
      <c r="BH346" s="44"/>
      <c r="BI346" s="44"/>
      <c r="BJ346" s="44"/>
      <c r="BK346" s="44"/>
      <c r="BL346" s="44"/>
      <c r="BM346" s="44"/>
      <c r="BN346" s="44"/>
    </row>
    <row r="347" spans="1:66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4"/>
      <c r="AT347" s="44"/>
      <c r="AU347" s="44"/>
      <c r="AV347" s="44"/>
      <c r="AW347" s="44"/>
      <c r="AX347" s="45"/>
      <c r="AY347" s="44"/>
      <c r="AZ347" s="44"/>
      <c r="BA347" s="44"/>
      <c r="BB347" s="44"/>
      <c r="BC347" s="44"/>
      <c r="BD347" s="44"/>
      <c r="BE347" s="44"/>
      <c r="BF347" s="44"/>
      <c r="BG347" s="44"/>
      <c r="BH347" s="44"/>
      <c r="BI347" s="44"/>
      <c r="BJ347" s="44"/>
      <c r="BK347" s="44"/>
      <c r="BL347" s="44"/>
      <c r="BM347" s="44"/>
      <c r="BN347" s="44"/>
    </row>
    <row r="348" spans="1:66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  <c r="AQ348" s="44"/>
      <c r="AR348" s="44"/>
      <c r="AS348" s="44"/>
      <c r="AT348" s="44"/>
      <c r="AU348" s="44"/>
      <c r="AV348" s="44"/>
      <c r="AW348" s="44"/>
      <c r="AX348" s="45"/>
      <c r="AY348" s="44"/>
      <c r="AZ348" s="44"/>
      <c r="BA348" s="44"/>
      <c r="BB348" s="44"/>
      <c r="BC348" s="44"/>
      <c r="BD348" s="44"/>
      <c r="BE348" s="44"/>
      <c r="BF348" s="44"/>
      <c r="BG348" s="44"/>
      <c r="BH348" s="44"/>
      <c r="BI348" s="44"/>
      <c r="BJ348" s="44"/>
      <c r="BK348" s="44"/>
      <c r="BL348" s="44"/>
      <c r="BM348" s="44"/>
      <c r="BN348" s="44"/>
    </row>
    <row r="349" spans="1:66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4"/>
      <c r="AU349" s="44"/>
      <c r="AV349" s="44"/>
      <c r="AW349" s="44"/>
      <c r="AX349" s="45"/>
      <c r="AY349" s="44"/>
      <c r="AZ349" s="44"/>
      <c r="BA349" s="44"/>
      <c r="BB349" s="44"/>
      <c r="BC349" s="44"/>
      <c r="BD349" s="44"/>
      <c r="BE349" s="44"/>
      <c r="BF349" s="44"/>
      <c r="BG349" s="44"/>
      <c r="BH349" s="44"/>
      <c r="BI349" s="44"/>
      <c r="BJ349" s="44"/>
      <c r="BK349" s="44"/>
      <c r="BL349" s="44"/>
      <c r="BM349" s="44"/>
      <c r="BN349" s="44"/>
    </row>
    <row r="350" spans="1:66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4"/>
      <c r="AU350" s="44"/>
      <c r="AV350" s="44"/>
      <c r="AW350" s="44"/>
      <c r="AX350" s="45"/>
      <c r="AY350" s="44"/>
      <c r="AZ350" s="44"/>
      <c r="BA350" s="44"/>
      <c r="BB350" s="44"/>
      <c r="BC350" s="44"/>
      <c r="BD350" s="44"/>
      <c r="BE350" s="44"/>
      <c r="BF350" s="44"/>
      <c r="BG350" s="44"/>
      <c r="BH350" s="44"/>
      <c r="BI350" s="44"/>
      <c r="BJ350" s="44"/>
      <c r="BK350" s="44"/>
      <c r="BL350" s="44"/>
      <c r="BM350" s="44"/>
      <c r="BN350" s="44"/>
    </row>
    <row r="351" spans="1:66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/>
      <c r="AQ351" s="44"/>
      <c r="AR351" s="44"/>
      <c r="AS351" s="44"/>
      <c r="AT351" s="44"/>
      <c r="AU351" s="44"/>
      <c r="AV351" s="44"/>
      <c r="AW351" s="44"/>
      <c r="AX351" s="45"/>
      <c r="AY351" s="44"/>
      <c r="AZ351" s="44"/>
      <c r="BA351" s="44"/>
      <c r="BB351" s="44"/>
      <c r="BC351" s="44"/>
      <c r="BD351" s="44"/>
      <c r="BE351" s="44"/>
      <c r="BF351" s="44"/>
      <c r="BG351" s="44"/>
      <c r="BH351" s="44"/>
      <c r="BI351" s="44"/>
      <c r="BJ351" s="44"/>
      <c r="BK351" s="44"/>
      <c r="BL351" s="44"/>
      <c r="BM351" s="44"/>
      <c r="BN351" s="44"/>
    </row>
    <row r="352" spans="1:66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4"/>
      <c r="AQ352" s="44"/>
      <c r="AR352" s="44"/>
      <c r="AS352" s="44"/>
      <c r="AT352" s="44"/>
      <c r="AU352" s="44"/>
      <c r="AV352" s="44"/>
      <c r="AW352" s="44"/>
      <c r="AX352" s="45"/>
      <c r="AY352" s="44"/>
      <c r="AZ352" s="44"/>
      <c r="BA352" s="44"/>
      <c r="BB352" s="44"/>
      <c r="BC352" s="44"/>
      <c r="BD352" s="44"/>
      <c r="BE352" s="44"/>
      <c r="BF352" s="44"/>
      <c r="BG352" s="44"/>
      <c r="BH352" s="44"/>
      <c r="BI352" s="44"/>
      <c r="BJ352" s="44"/>
      <c r="BK352" s="44"/>
      <c r="BL352" s="44"/>
      <c r="BM352" s="44"/>
      <c r="BN352" s="44"/>
    </row>
    <row r="353" spans="1:66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4"/>
      <c r="AQ353" s="44"/>
      <c r="AR353" s="44"/>
      <c r="AS353" s="44"/>
      <c r="AT353" s="44"/>
      <c r="AU353" s="44"/>
      <c r="AV353" s="44"/>
      <c r="AW353" s="44"/>
      <c r="AX353" s="45"/>
      <c r="AY353" s="44"/>
      <c r="AZ353" s="44"/>
      <c r="BA353" s="44"/>
      <c r="BB353" s="44"/>
      <c r="BC353" s="44"/>
      <c r="BD353" s="44"/>
      <c r="BE353" s="44"/>
      <c r="BF353" s="44"/>
      <c r="BG353" s="44"/>
      <c r="BH353" s="44"/>
      <c r="BI353" s="44"/>
      <c r="BJ353" s="44"/>
      <c r="BK353" s="44"/>
      <c r="BL353" s="44"/>
      <c r="BM353" s="44"/>
      <c r="BN353" s="44"/>
    </row>
    <row r="354" spans="1:66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/>
      <c r="AQ354" s="44"/>
      <c r="AR354" s="44"/>
      <c r="AS354" s="44"/>
      <c r="AT354" s="44"/>
      <c r="AU354" s="44"/>
      <c r="AV354" s="44"/>
      <c r="AW354" s="44"/>
      <c r="AX354" s="45"/>
      <c r="AY354" s="44"/>
      <c r="AZ354" s="44"/>
      <c r="BA354" s="44"/>
      <c r="BB354" s="44"/>
      <c r="BC354" s="44"/>
      <c r="BD354" s="44"/>
      <c r="BE354" s="44"/>
      <c r="BF354" s="44"/>
      <c r="BG354" s="44"/>
      <c r="BH354" s="44"/>
      <c r="BI354" s="44"/>
      <c r="BJ354" s="44"/>
      <c r="BK354" s="44"/>
      <c r="BL354" s="44"/>
      <c r="BM354" s="44"/>
      <c r="BN354" s="44"/>
    </row>
    <row r="355" spans="1:66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/>
      <c r="AQ355" s="44"/>
      <c r="AR355" s="44"/>
      <c r="AS355" s="44"/>
      <c r="AT355" s="44"/>
      <c r="AU355" s="44"/>
      <c r="AV355" s="44"/>
      <c r="AW355" s="44"/>
      <c r="AX355" s="45"/>
      <c r="AY355" s="44"/>
      <c r="AZ355" s="44"/>
      <c r="BA355" s="44"/>
      <c r="BB355" s="44"/>
      <c r="BC355" s="44"/>
      <c r="BD355" s="44"/>
      <c r="BE355" s="44"/>
      <c r="BF355" s="44"/>
      <c r="BG355" s="44"/>
      <c r="BH355" s="44"/>
      <c r="BI355" s="44"/>
      <c r="BJ355" s="44"/>
      <c r="BK355" s="44"/>
      <c r="BL355" s="44"/>
      <c r="BM355" s="44"/>
      <c r="BN355" s="44"/>
    </row>
    <row r="356" spans="1:66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45"/>
      <c r="AY356" s="44"/>
      <c r="AZ356" s="44"/>
      <c r="BA356" s="44"/>
      <c r="BB356" s="44"/>
      <c r="BC356" s="44"/>
      <c r="BD356" s="44"/>
      <c r="BE356" s="44"/>
      <c r="BF356" s="44"/>
      <c r="BG356" s="44"/>
      <c r="BH356" s="44"/>
      <c r="BI356" s="44"/>
      <c r="BJ356" s="44"/>
      <c r="BK356" s="44"/>
      <c r="BL356" s="44"/>
      <c r="BM356" s="44"/>
      <c r="BN356" s="44"/>
    </row>
    <row r="357" spans="1:66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/>
      <c r="AQ357" s="44"/>
      <c r="AR357" s="44"/>
      <c r="AS357" s="44"/>
      <c r="AT357" s="44"/>
      <c r="AU357" s="44"/>
      <c r="AV357" s="44"/>
      <c r="AW357" s="44"/>
      <c r="AX357" s="45"/>
      <c r="AY357" s="44"/>
      <c r="AZ357" s="44"/>
      <c r="BA357" s="44"/>
      <c r="BB357" s="44"/>
      <c r="BC357" s="44"/>
      <c r="BD357" s="44"/>
      <c r="BE357" s="44"/>
      <c r="BF357" s="44"/>
      <c r="BG357" s="44"/>
      <c r="BH357" s="44"/>
      <c r="BI357" s="44"/>
      <c r="BJ357" s="44"/>
      <c r="BK357" s="44"/>
      <c r="BL357" s="44"/>
      <c r="BM357" s="44"/>
      <c r="BN357" s="44"/>
    </row>
    <row r="358" spans="1:66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4"/>
      <c r="AS358" s="44"/>
      <c r="AT358" s="44"/>
      <c r="AU358" s="44"/>
      <c r="AV358" s="44"/>
      <c r="AW358" s="44"/>
      <c r="AX358" s="45"/>
      <c r="AY358" s="44"/>
      <c r="AZ358" s="44"/>
      <c r="BA358" s="44"/>
      <c r="BB358" s="44"/>
      <c r="BC358" s="44"/>
      <c r="BD358" s="44"/>
      <c r="BE358" s="44"/>
      <c r="BF358" s="44"/>
      <c r="BG358" s="44"/>
      <c r="BH358" s="44"/>
      <c r="BI358" s="44"/>
      <c r="BJ358" s="44"/>
      <c r="BK358" s="44"/>
      <c r="BL358" s="44"/>
      <c r="BM358" s="44"/>
      <c r="BN358" s="44"/>
    </row>
    <row r="359" spans="1:66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  <c r="AQ359" s="44"/>
      <c r="AR359" s="44"/>
      <c r="AS359" s="44"/>
      <c r="AT359" s="44"/>
      <c r="AU359" s="44"/>
      <c r="AV359" s="44"/>
      <c r="AW359" s="44"/>
      <c r="AX359" s="45"/>
      <c r="AY359" s="44"/>
      <c r="AZ359" s="44"/>
      <c r="BA359" s="44"/>
      <c r="BB359" s="44"/>
      <c r="BC359" s="44"/>
      <c r="BD359" s="44"/>
      <c r="BE359" s="44"/>
      <c r="BF359" s="44"/>
      <c r="BG359" s="44"/>
      <c r="BH359" s="44"/>
      <c r="BI359" s="44"/>
      <c r="BJ359" s="44"/>
      <c r="BK359" s="44"/>
      <c r="BL359" s="44"/>
      <c r="BM359" s="44"/>
      <c r="BN359" s="44"/>
    </row>
    <row r="360" spans="1:66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  <c r="AQ360" s="44"/>
      <c r="AR360" s="44"/>
      <c r="AS360" s="44"/>
      <c r="AT360" s="44"/>
      <c r="AU360" s="44"/>
      <c r="AV360" s="44"/>
      <c r="AW360" s="44"/>
      <c r="AX360" s="45"/>
      <c r="AY360" s="44"/>
      <c r="AZ360" s="44"/>
      <c r="BA360" s="44"/>
      <c r="BB360" s="44"/>
      <c r="BC360" s="44"/>
      <c r="BD360" s="44"/>
      <c r="BE360" s="44"/>
      <c r="BF360" s="44"/>
      <c r="BG360" s="44"/>
      <c r="BH360" s="44"/>
      <c r="BI360" s="44"/>
      <c r="BJ360" s="44"/>
      <c r="BK360" s="44"/>
      <c r="BL360" s="44"/>
      <c r="BM360" s="44"/>
      <c r="BN360" s="44"/>
    </row>
    <row r="361" spans="1:66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  <c r="AQ361" s="44"/>
      <c r="AR361" s="44"/>
      <c r="AS361" s="44"/>
      <c r="AT361" s="44"/>
      <c r="AU361" s="44"/>
      <c r="AV361" s="44"/>
      <c r="AW361" s="44"/>
      <c r="AX361" s="45"/>
      <c r="AY361" s="44"/>
      <c r="AZ361" s="44"/>
      <c r="BA361" s="44"/>
      <c r="BB361" s="44"/>
      <c r="BC361" s="44"/>
      <c r="BD361" s="44"/>
      <c r="BE361" s="44"/>
      <c r="BF361" s="44"/>
      <c r="BG361" s="44"/>
      <c r="BH361" s="44"/>
      <c r="BI361" s="44"/>
      <c r="BJ361" s="44"/>
      <c r="BK361" s="44"/>
      <c r="BL361" s="44"/>
      <c r="BM361" s="44"/>
      <c r="BN361" s="44"/>
    </row>
    <row r="362" spans="1:66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45"/>
      <c r="AY362" s="44"/>
      <c r="AZ362" s="44"/>
      <c r="BA362" s="44"/>
      <c r="BB362" s="44"/>
      <c r="BC362" s="44"/>
      <c r="BD362" s="44"/>
      <c r="BE362" s="44"/>
      <c r="BF362" s="44"/>
      <c r="BG362" s="44"/>
      <c r="BH362" s="44"/>
      <c r="BI362" s="44"/>
      <c r="BJ362" s="44"/>
      <c r="BK362" s="44"/>
      <c r="BL362" s="44"/>
      <c r="BM362" s="44"/>
      <c r="BN362" s="44"/>
    </row>
    <row r="363" spans="1:66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4"/>
      <c r="AU363" s="44"/>
      <c r="AV363" s="44"/>
      <c r="AW363" s="44"/>
      <c r="AX363" s="45"/>
      <c r="AY363" s="44"/>
      <c r="AZ363" s="44"/>
      <c r="BA363" s="44"/>
      <c r="BB363" s="44"/>
      <c r="BC363" s="44"/>
      <c r="BD363" s="44"/>
      <c r="BE363" s="44"/>
      <c r="BF363" s="44"/>
      <c r="BG363" s="44"/>
      <c r="BH363" s="44"/>
      <c r="BI363" s="44"/>
      <c r="BJ363" s="44"/>
      <c r="BK363" s="44"/>
      <c r="BL363" s="44"/>
      <c r="BM363" s="44"/>
      <c r="BN363" s="44"/>
    </row>
    <row r="364" spans="1:66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  <c r="AP364" s="44"/>
      <c r="AQ364" s="44"/>
      <c r="AR364" s="44"/>
      <c r="AS364" s="44"/>
      <c r="AT364" s="44"/>
      <c r="AU364" s="44"/>
      <c r="AV364" s="44"/>
      <c r="AW364" s="44"/>
      <c r="AX364" s="45"/>
      <c r="AY364" s="44"/>
      <c r="AZ364" s="44"/>
      <c r="BA364" s="44"/>
      <c r="BB364" s="44"/>
      <c r="BC364" s="44"/>
      <c r="BD364" s="44"/>
      <c r="BE364" s="44"/>
      <c r="BF364" s="44"/>
      <c r="BG364" s="44"/>
      <c r="BH364" s="44"/>
      <c r="BI364" s="44"/>
      <c r="BJ364" s="44"/>
      <c r="BK364" s="44"/>
      <c r="BL364" s="44"/>
      <c r="BM364" s="44"/>
      <c r="BN364" s="44"/>
    </row>
    <row r="365" spans="1:66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/>
      <c r="AQ365" s="44"/>
      <c r="AR365" s="44"/>
      <c r="AS365" s="44"/>
      <c r="AT365" s="44"/>
      <c r="AU365" s="44"/>
      <c r="AV365" s="44"/>
      <c r="AW365" s="44"/>
      <c r="AX365" s="45"/>
      <c r="AY365" s="44"/>
      <c r="AZ365" s="44"/>
      <c r="BA365" s="44"/>
      <c r="BB365" s="44"/>
      <c r="BC365" s="44"/>
      <c r="BD365" s="44"/>
      <c r="BE365" s="44"/>
      <c r="BF365" s="44"/>
      <c r="BG365" s="44"/>
      <c r="BH365" s="44"/>
      <c r="BI365" s="44"/>
      <c r="BJ365" s="44"/>
      <c r="BK365" s="44"/>
      <c r="BL365" s="44"/>
      <c r="BM365" s="44"/>
      <c r="BN365" s="44"/>
    </row>
    <row r="366" spans="1:66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  <c r="AQ366" s="44"/>
      <c r="AR366" s="44"/>
      <c r="AS366" s="44"/>
      <c r="AT366" s="44"/>
      <c r="AU366" s="44"/>
      <c r="AV366" s="44"/>
      <c r="AW366" s="44"/>
      <c r="AX366" s="45"/>
      <c r="AY366" s="44"/>
      <c r="AZ366" s="44"/>
      <c r="BA366" s="44"/>
      <c r="BB366" s="44"/>
      <c r="BC366" s="44"/>
      <c r="BD366" s="44"/>
      <c r="BE366" s="44"/>
      <c r="BF366" s="44"/>
      <c r="BG366" s="44"/>
      <c r="BH366" s="44"/>
      <c r="BI366" s="44"/>
      <c r="BJ366" s="44"/>
      <c r="BK366" s="44"/>
      <c r="BL366" s="44"/>
      <c r="BM366" s="44"/>
      <c r="BN366" s="44"/>
    </row>
    <row r="367" spans="1:66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/>
      <c r="AQ367" s="44"/>
      <c r="AR367" s="44"/>
      <c r="AS367" s="44"/>
      <c r="AT367" s="44"/>
      <c r="AU367" s="44"/>
      <c r="AV367" s="44"/>
      <c r="AW367" s="44"/>
      <c r="AX367" s="45"/>
      <c r="AY367" s="44"/>
      <c r="AZ367" s="44"/>
      <c r="BA367" s="44"/>
      <c r="BB367" s="44"/>
      <c r="BC367" s="44"/>
      <c r="BD367" s="44"/>
      <c r="BE367" s="44"/>
      <c r="BF367" s="44"/>
      <c r="BG367" s="44"/>
      <c r="BH367" s="44"/>
      <c r="BI367" s="44"/>
      <c r="BJ367" s="44"/>
      <c r="BK367" s="44"/>
      <c r="BL367" s="44"/>
      <c r="BM367" s="44"/>
      <c r="BN367" s="44"/>
    </row>
    <row r="368" spans="1:66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  <c r="AQ368" s="44"/>
      <c r="AR368" s="44"/>
      <c r="AS368" s="44"/>
      <c r="AT368" s="44"/>
      <c r="AU368" s="44"/>
      <c r="AV368" s="44"/>
      <c r="AW368" s="44"/>
      <c r="AX368" s="45"/>
      <c r="AY368" s="44"/>
      <c r="AZ368" s="44"/>
      <c r="BA368" s="44"/>
      <c r="BB368" s="44"/>
      <c r="BC368" s="44"/>
      <c r="BD368" s="44"/>
      <c r="BE368" s="44"/>
      <c r="BF368" s="44"/>
      <c r="BG368" s="44"/>
      <c r="BH368" s="44"/>
      <c r="BI368" s="44"/>
      <c r="BJ368" s="44"/>
      <c r="BK368" s="44"/>
      <c r="BL368" s="44"/>
      <c r="BM368" s="44"/>
      <c r="BN368" s="44"/>
    </row>
    <row r="369" spans="1:66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/>
      <c r="AQ369" s="44"/>
      <c r="AR369" s="44"/>
      <c r="AS369" s="44"/>
      <c r="AT369" s="44"/>
      <c r="AU369" s="44"/>
      <c r="AV369" s="44"/>
      <c r="AW369" s="44"/>
      <c r="AX369" s="45"/>
      <c r="AY369" s="44"/>
      <c r="AZ369" s="44"/>
      <c r="BA369" s="44"/>
      <c r="BB369" s="44"/>
      <c r="BC369" s="44"/>
      <c r="BD369" s="44"/>
      <c r="BE369" s="44"/>
      <c r="BF369" s="44"/>
      <c r="BG369" s="44"/>
      <c r="BH369" s="44"/>
      <c r="BI369" s="44"/>
      <c r="BJ369" s="44"/>
      <c r="BK369" s="44"/>
      <c r="BL369" s="44"/>
      <c r="BM369" s="44"/>
      <c r="BN369" s="44"/>
    </row>
    <row r="370" spans="1:66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4"/>
      <c r="AS370" s="44"/>
      <c r="AT370" s="44"/>
      <c r="AU370" s="44"/>
      <c r="AV370" s="44"/>
      <c r="AW370" s="44"/>
      <c r="AX370" s="45"/>
      <c r="AY370" s="44"/>
      <c r="AZ370" s="44"/>
      <c r="BA370" s="44"/>
      <c r="BB370" s="44"/>
      <c r="BC370" s="44"/>
      <c r="BD370" s="44"/>
      <c r="BE370" s="44"/>
      <c r="BF370" s="44"/>
      <c r="BG370" s="44"/>
      <c r="BH370" s="44"/>
      <c r="BI370" s="44"/>
      <c r="BJ370" s="44"/>
      <c r="BK370" s="44"/>
      <c r="BL370" s="44"/>
      <c r="BM370" s="44"/>
      <c r="BN370" s="44"/>
    </row>
    <row r="371" spans="1:66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  <c r="AQ371" s="44"/>
      <c r="AR371" s="44"/>
      <c r="AS371" s="44"/>
      <c r="AT371" s="44"/>
      <c r="AU371" s="44"/>
      <c r="AV371" s="44"/>
      <c r="AW371" s="44"/>
      <c r="AX371" s="45"/>
      <c r="AY371" s="44"/>
      <c r="AZ371" s="44"/>
      <c r="BA371" s="44"/>
      <c r="BB371" s="44"/>
      <c r="BC371" s="44"/>
      <c r="BD371" s="44"/>
      <c r="BE371" s="44"/>
      <c r="BF371" s="44"/>
      <c r="BG371" s="44"/>
      <c r="BH371" s="44"/>
      <c r="BI371" s="44"/>
      <c r="BJ371" s="44"/>
      <c r="BK371" s="44"/>
      <c r="BL371" s="44"/>
      <c r="BM371" s="44"/>
      <c r="BN371" s="44"/>
    </row>
    <row r="372" spans="1:66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4"/>
      <c r="AU372" s="44"/>
      <c r="AV372" s="44"/>
      <c r="AW372" s="44"/>
      <c r="AX372" s="45"/>
      <c r="AY372" s="44"/>
      <c r="AZ372" s="44"/>
      <c r="BA372" s="44"/>
      <c r="BB372" s="44"/>
      <c r="BC372" s="44"/>
      <c r="BD372" s="44"/>
      <c r="BE372" s="44"/>
      <c r="BF372" s="44"/>
      <c r="BG372" s="44"/>
      <c r="BH372" s="44"/>
      <c r="BI372" s="44"/>
      <c r="BJ372" s="44"/>
      <c r="BK372" s="44"/>
      <c r="BL372" s="44"/>
      <c r="BM372" s="44"/>
      <c r="BN372" s="44"/>
    </row>
    <row r="373" spans="1:66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45"/>
      <c r="AY373" s="44"/>
      <c r="AZ373" s="44"/>
      <c r="BA373" s="44"/>
      <c r="BB373" s="44"/>
      <c r="BC373" s="44"/>
      <c r="BD373" s="44"/>
      <c r="BE373" s="44"/>
      <c r="BF373" s="44"/>
      <c r="BG373" s="44"/>
      <c r="BH373" s="44"/>
      <c r="BI373" s="44"/>
      <c r="BJ373" s="44"/>
      <c r="BK373" s="44"/>
      <c r="BL373" s="44"/>
      <c r="BM373" s="44"/>
      <c r="BN373" s="44"/>
    </row>
    <row r="374" spans="1:66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44"/>
      <c r="AS374" s="44"/>
      <c r="AT374" s="44"/>
      <c r="AU374" s="44"/>
      <c r="AV374" s="44"/>
      <c r="AW374" s="44"/>
      <c r="AX374" s="45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  <c r="BJ374" s="44"/>
      <c r="BK374" s="44"/>
      <c r="BL374" s="44"/>
      <c r="BM374" s="44"/>
      <c r="BN374" s="44"/>
    </row>
    <row r="375" spans="1:66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  <c r="AS375" s="44"/>
      <c r="AT375" s="44"/>
      <c r="AU375" s="44"/>
      <c r="AV375" s="44"/>
      <c r="AW375" s="44"/>
      <c r="AX375" s="45"/>
      <c r="AY375" s="44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  <c r="BJ375" s="44"/>
      <c r="BK375" s="44"/>
      <c r="BL375" s="44"/>
      <c r="BM375" s="44"/>
      <c r="BN375" s="44"/>
    </row>
    <row r="376" spans="1:66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4"/>
      <c r="AU376" s="44"/>
      <c r="AV376" s="44"/>
      <c r="AW376" s="44"/>
      <c r="AX376" s="45"/>
      <c r="AY376" s="44"/>
      <c r="AZ376" s="44"/>
      <c r="BA376" s="44"/>
      <c r="BB376" s="44"/>
      <c r="BC376" s="44"/>
      <c r="BD376" s="44"/>
      <c r="BE376" s="44"/>
      <c r="BF376" s="44"/>
      <c r="BG376" s="44"/>
      <c r="BH376" s="44"/>
      <c r="BI376" s="44"/>
      <c r="BJ376" s="44"/>
      <c r="BK376" s="44"/>
      <c r="BL376" s="44"/>
      <c r="BM376" s="44"/>
      <c r="BN376" s="44"/>
    </row>
    <row r="377" spans="1:66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4"/>
      <c r="AU377" s="44"/>
      <c r="AV377" s="44"/>
      <c r="AW377" s="44"/>
      <c r="AX377" s="45"/>
      <c r="AY377" s="44"/>
      <c r="AZ377" s="44"/>
      <c r="BA377" s="44"/>
      <c r="BB377" s="44"/>
      <c r="BC377" s="44"/>
      <c r="BD377" s="44"/>
      <c r="BE377" s="44"/>
      <c r="BF377" s="44"/>
      <c r="BG377" s="44"/>
      <c r="BH377" s="44"/>
      <c r="BI377" s="44"/>
      <c r="BJ377" s="44"/>
      <c r="BK377" s="44"/>
      <c r="BL377" s="44"/>
      <c r="BM377" s="44"/>
      <c r="BN377" s="44"/>
    </row>
    <row r="378" spans="1:66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4"/>
      <c r="AU378" s="44"/>
      <c r="AV378" s="44"/>
      <c r="AW378" s="44"/>
      <c r="AX378" s="45"/>
      <c r="AY378" s="44"/>
      <c r="AZ378" s="44"/>
      <c r="BA378" s="44"/>
      <c r="BB378" s="44"/>
      <c r="BC378" s="44"/>
      <c r="BD378" s="44"/>
      <c r="BE378" s="44"/>
      <c r="BF378" s="44"/>
      <c r="BG378" s="44"/>
      <c r="BH378" s="44"/>
      <c r="BI378" s="44"/>
      <c r="BJ378" s="44"/>
      <c r="BK378" s="44"/>
      <c r="BL378" s="44"/>
      <c r="BM378" s="44"/>
      <c r="BN378" s="44"/>
    </row>
    <row r="379" spans="1:66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4"/>
      <c r="AQ379" s="44"/>
      <c r="AR379" s="44"/>
      <c r="AS379" s="44"/>
      <c r="AT379" s="44"/>
      <c r="AU379" s="44"/>
      <c r="AV379" s="44"/>
      <c r="AW379" s="44"/>
      <c r="AX379" s="45"/>
      <c r="AY379" s="44"/>
      <c r="AZ379" s="44"/>
      <c r="BA379" s="44"/>
      <c r="BB379" s="44"/>
      <c r="BC379" s="44"/>
      <c r="BD379" s="44"/>
      <c r="BE379" s="44"/>
      <c r="BF379" s="44"/>
      <c r="BG379" s="44"/>
      <c r="BH379" s="44"/>
      <c r="BI379" s="44"/>
      <c r="BJ379" s="44"/>
      <c r="BK379" s="44"/>
      <c r="BL379" s="44"/>
      <c r="BM379" s="44"/>
      <c r="BN379" s="44"/>
    </row>
    <row r="380" spans="1:66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4"/>
      <c r="AQ380" s="44"/>
      <c r="AR380" s="44"/>
      <c r="AS380" s="44"/>
      <c r="AT380" s="44"/>
      <c r="AU380" s="44"/>
      <c r="AV380" s="44"/>
      <c r="AW380" s="44"/>
      <c r="AX380" s="45"/>
      <c r="AY380" s="44"/>
      <c r="AZ380" s="44"/>
      <c r="BA380" s="44"/>
      <c r="BB380" s="44"/>
      <c r="BC380" s="44"/>
      <c r="BD380" s="44"/>
      <c r="BE380" s="44"/>
      <c r="BF380" s="44"/>
      <c r="BG380" s="44"/>
      <c r="BH380" s="44"/>
      <c r="BI380" s="44"/>
      <c r="BJ380" s="44"/>
      <c r="BK380" s="44"/>
      <c r="BL380" s="44"/>
      <c r="BM380" s="44"/>
      <c r="BN380" s="44"/>
    </row>
    <row r="381" spans="1:66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/>
      <c r="AQ381" s="44"/>
      <c r="AR381" s="44"/>
      <c r="AS381" s="44"/>
      <c r="AT381" s="44"/>
      <c r="AU381" s="44"/>
      <c r="AV381" s="44"/>
      <c r="AW381" s="44"/>
      <c r="AX381" s="45"/>
      <c r="AY381" s="44"/>
      <c r="AZ381" s="44"/>
      <c r="BA381" s="44"/>
      <c r="BB381" s="44"/>
      <c r="BC381" s="44"/>
      <c r="BD381" s="44"/>
      <c r="BE381" s="44"/>
      <c r="BF381" s="44"/>
      <c r="BG381" s="44"/>
      <c r="BH381" s="44"/>
      <c r="BI381" s="44"/>
      <c r="BJ381" s="44"/>
      <c r="BK381" s="44"/>
      <c r="BL381" s="44"/>
      <c r="BM381" s="44"/>
      <c r="BN381" s="44"/>
    </row>
    <row r="382" spans="1:66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4"/>
      <c r="AQ382" s="44"/>
      <c r="AR382" s="44"/>
      <c r="AS382" s="44"/>
      <c r="AT382" s="44"/>
      <c r="AU382" s="44"/>
      <c r="AV382" s="44"/>
      <c r="AW382" s="44"/>
      <c r="AX382" s="45"/>
      <c r="AY382" s="44"/>
      <c r="AZ382" s="44"/>
      <c r="BA382" s="44"/>
      <c r="BB382" s="44"/>
      <c r="BC382" s="44"/>
      <c r="BD382" s="44"/>
      <c r="BE382" s="44"/>
      <c r="BF382" s="44"/>
      <c r="BG382" s="44"/>
      <c r="BH382" s="44"/>
      <c r="BI382" s="44"/>
      <c r="BJ382" s="44"/>
      <c r="BK382" s="44"/>
      <c r="BL382" s="44"/>
      <c r="BM382" s="44"/>
      <c r="BN382" s="44"/>
    </row>
    <row r="383" spans="1:66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  <c r="AQ383" s="44"/>
      <c r="AR383" s="44"/>
      <c r="AS383" s="44"/>
      <c r="AT383" s="44"/>
      <c r="AU383" s="44"/>
      <c r="AV383" s="44"/>
      <c r="AW383" s="44"/>
      <c r="AX383" s="45"/>
      <c r="AY383" s="44"/>
      <c r="AZ383" s="44"/>
      <c r="BA383" s="44"/>
      <c r="BB383" s="44"/>
      <c r="BC383" s="44"/>
      <c r="BD383" s="44"/>
      <c r="BE383" s="44"/>
      <c r="BF383" s="44"/>
      <c r="BG383" s="44"/>
      <c r="BH383" s="44"/>
      <c r="BI383" s="44"/>
      <c r="BJ383" s="44"/>
      <c r="BK383" s="44"/>
      <c r="BL383" s="44"/>
      <c r="BM383" s="44"/>
      <c r="BN383" s="44"/>
    </row>
    <row r="384" spans="1:66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  <c r="AQ384" s="44"/>
      <c r="AR384" s="44"/>
      <c r="AS384" s="44"/>
      <c r="AT384" s="44"/>
      <c r="AU384" s="44"/>
      <c r="AV384" s="44"/>
      <c r="AW384" s="44"/>
      <c r="AX384" s="45"/>
      <c r="AY384" s="44"/>
      <c r="AZ384" s="44"/>
      <c r="BA384" s="44"/>
      <c r="BB384" s="44"/>
      <c r="BC384" s="44"/>
      <c r="BD384" s="44"/>
      <c r="BE384" s="44"/>
      <c r="BF384" s="44"/>
      <c r="BG384" s="44"/>
      <c r="BH384" s="44"/>
      <c r="BI384" s="44"/>
      <c r="BJ384" s="44"/>
      <c r="BK384" s="44"/>
      <c r="BL384" s="44"/>
      <c r="BM384" s="44"/>
      <c r="BN384" s="44"/>
    </row>
    <row r="385" spans="1:66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4"/>
      <c r="AQ385" s="44"/>
      <c r="AR385" s="44"/>
      <c r="AS385" s="44"/>
      <c r="AT385" s="44"/>
      <c r="AU385" s="44"/>
      <c r="AV385" s="44"/>
      <c r="AW385" s="44"/>
      <c r="AX385" s="45"/>
      <c r="AY385" s="44"/>
      <c r="AZ385" s="44"/>
      <c r="BA385" s="44"/>
      <c r="BB385" s="44"/>
      <c r="BC385" s="44"/>
      <c r="BD385" s="44"/>
      <c r="BE385" s="44"/>
      <c r="BF385" s="44"/>
      <c r="BG385" s="44"/>
      <c r="BH385" s="44"/>
      <c r="BI385" s="44"/>
      <c r="BJ385" s="44"/>
      <c r="BK385" s="44"/>
      <c r="BL385" s="44"/>
      <c r="BM385" s="44"/>
      <c r="BN385" s="44"/>
    </row>
    <row r="386" spans="1:66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44"/>
      <c r="AT386" s="44"/>
      <c r="AU386" s="44"/>
      <c r="AV386" s="44"/>
      <c r="AW386" s="44"/>
      <c r="AX386" s="45"/>
      <c r="AY386" s="44"/>
      <c r="AZ386" s="44"/>
      <c r="BA386" s="44"/>
      <c r="BB386" s="44"/>
      <c r="BC386" s="44"/>
      <c r="BD386" s="44"/>
      <c r="BE386" s="44"/>
      <c r="BF386" s="44"/>
      <c r="BG386" s="44"/>
      <c r="BH386" s="44"/>
      <c r="BI386" s="44"/>
      <c r="BJ386" s="44"/>
      <c r="BK386" s="44"/>
      <c r="BL386" s="44"/>
      <c r="BM386" s="44"/>
      <c r="BN386" s="44"/>
    </row>
    <row r="387" spans="1:66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4"/>
      <c r="AQ387" s="44"/>
      <c r="AR387" s="44"/>
      <c r="AS387" s="44"/>
      <c r="AT387" s="44"/>
      <c r="AU387" s="44"/>
      <c r="AV387" s="44"/>
      <c r="AW387" s="44"/>
      <c r="AX387" s="45"/>
      <c r="AY387" s="44"/>
      <c r="AZ387" s="44"/>
      <c r="BA387" s="44"/>
      <c r="BB387" s="44"/>
      <c r="BC387" s="44"/>
      <c r="BD387" s="44"/>
      <c r="BE387" s="44"/>
      <c r="BF387" s="44"/>
      <c r="BG387" s="44"/>
      <c r="BH387" s="44"/>
      <c r="BI387" s="44"/>
      <c r="BJ387" s="44"/>
      <c r="BK387" s="44"/>
      <c r="BL387" s="44"/>
      <c r="BM387" s="44"/>
      <c r="BN387" s="44"/>
    </row>
    <row r="388" spans="1:66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4"/>
      <c r="AQ388" s="44"/>
      <c r="AR388" s="44"/>
      <c r="AS388" s="44"/>
      <c r="AT388" s="44"/>
      <c r="AU388" s="44"/>
      <c r="AV388" s="44"/>
      <c r="AW388" s="44"/>
      <c r="AX388" s="45"/>
      <c r="AY388" s="44"/>
      <c r="AZ388" s="44"/>
      <c r="BA388" s="44"/>
      <c r="BB388" s="44"/>
      <c r="BC388" s="44"/>
      <c r="BD388" s="44"/>
      <c r="BE388" s="44"/>
      <c r="BF388" s="44"/>
      <c r="BG388" s="44"/>
      <c r="BH388" s="44"/>
      <c r="BI388" s="44"/>
      <c r="BJ388" s="44"/>
      <c r="BK388" s="44"/>
      <c r="BL388" s="44"/>
      <c r="BM388" s="44"/>
      <c r="BN388" s="44"/>
    </row>
    <row r="389" spans="1:66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  <c r="AS389" s="44"/>
      <c r="AT389" s="44"/>
      <c r="AU389" s="44"/>
      <c r="AV389" s="44"/>
      <c r="AW389" s="44"/>
      <c r="AX389" s="45"/>
      <c r="AY389" s="44"/>
      <c r="AZ389" s="44"/>
      <c r="BA389" s="44"/>
      <c r="BB389" s="44"/>
      <c r="BC389" s="44"/>
      <c r="BD389" s="44"/>
      <c r="BE389" s="44"/>
      <c r="BF389" s="44"/>
      <c r="BG389" s="44"/>
      <c r="BH389" s="44"/>
      <c r="BI389" s="44"/>
      <c r="BJ389" s="44"/>
      <c r="BK389" s="44"/>
      <c r="BL389" s="44"/>
      <c r="BM389" s="44"/>
      <c r="BN389" s="44"/>
    </row>
    <row r="390" spans="1:66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4"/>
      <c r="AQ390" s="44"/>
      <c r="AR390" s="44"/>
      <c r="AS390" s="44"/>
      <c r="AT390" s="44"/>
      <c r="AU390" s="44"/>
      <c r="AV390" s="44"/>
      <c r="AW390" s="44"/>
      <c r="AX390" s="45"/>
      <c r="AY390" s="44"/>
      <c r="AZ390" s="44"/>
      <c r="BA390" s="44"/>
      <c r="BB390" s="44"/>
      <c r="BC390" s="44"/>
      <c r="BD390" s="44"/>
      <c r="BE390" s="44"/>
      <c r="BF390" s="44"/>
      <c r="BG390" s="44"/>
      <c r="BH390" s="44"/>
      <c r="BI390" s="44"/>
      <c r="BJ390" s="44"/>
      <c r="BK390" s="44"/>
      <c r="BL390" s="44"/>
      <c r="BM390" s="44"/>
      <c r="BN390" s="44"/>
    </row>
    <row r="391" spans="1:66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5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4"/>
      <c r="BJ391" s="44"/>
      <c r="BK391" s="44"/>
      <c r="BL391" s="44"/>
      <c r="BM391" s="44"/>
      <c r="BN391" s="44"/>
    </row>
    <row r="392" spans="1:66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44"/>
      <c r="AW392" s="44"/>
      <c r="AX392" s="45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4"/>
      <c r="BJ392" s="44"/>
      <c r="BK392" s="44"/>
      <c r="BL392" s="44"/>
      <c r="BM392" s="44"/>
      <c r="BN392" s="44"/>
    </row>
    <row r="393" spans="1:66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5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</row>
    <row r="394" spans="1:66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5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44"/>
      <c r="BJ394" s="44"/>
      <c r="BK394" s="44"/>
      <c r="BL394" s="44"/>
      <c r="BM394" s="44"/>
      <c r="BN394" s="44"/>
    </row>
    <row r="395" spans="1:66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5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4"/>
      <c r="BJ395" s="44"/>
      <c r="BK395" s="44"/>
      <c r="BL395" s="44"/>
      <c r="BM395" s="44"/>
      <c r="BN395" s="44"/>
    </row>
    <row r="396" spans="1:66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4"/>
      <c r="AQ396" s="44"/>
      <c r="AR396" s="44"/>
      <c r="AS396" s="44"/>
      <c r="AT396" s="44"/>
      <c r="AU396" s="44"/>
      <c r="AV396" s="44"/>
      <c r="AW396" s="44"/>
      <c r="AX396" s="45"/>
      <c r="AY396" s="44"/>
      <c r="AZ396" s="44"/>
      <c r="BA396" s="44"/>
      <c r="BB396" s="44"/>
      <c r="BC396" s="44"/>
      <c r="BD396" s="44"/>
      <c r="BE396" s="44"/>
      <c r="BF396" s="44"/>
      <c r="BG396" s="44"/>
      <c r="BH396" s="44"/>
      <c r="BI396" s="44"/>
      <c r="BJ396" s="44"/>
      <c r="BK396" s="44"/>
      <c r="BL396" s="44"/>
      <c r="BM396" s="44"/>
      <c r="BN396" s="44"/>
    </row>
    <row r="397" spans="1:66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4"/>
      <c r="AQ397" s="44"/>
      <c r="AR397" s="44"/>
      <c r="AS397" s="44"/>
      <c r="AT397" s="44"/>
      <c r="AU397" s="44"/>
      <c r="AV397" s="44"/>
      <c r="AW397" s="44"/>
      <c r="AX397" s="45"/>
      <c r="AY397" s="44"/>
      <c r="AZ397" s="44"/>
      <c r="BA397" s="44"/>
      <c r="BB397" s="44"/>
      <c r="BC397" s="44"/>
      <c r="BD397" s="44"/>
      <c r="BE397" s="44"/>
      <c r="BF397" s="44"/>
      <c r="BG397" s="44"/>
      <c r="BH397" s="44"/>
      <c r="BI397" s="44"/>
      <c r="BJ397" s="44"/>
      <c r="BK397" s="44"/>
      <c r="BL397" s="44"/>
      <c r="BM397" s="44"/>
      <c r="BN397" s="44"/>
    </row>
    <row r="398" spans="1:66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44"/>
      <c r="AR398" s="44"/>
      <c r="AS398" s="44"/>
      <c r="AT398" s="44"/>
      <c r="AU398" s="44"/>
      <c r="AV398" s="44"/>
      <c r="AW398" s="44"/>
      <c r="AX398" s="45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4"/>
      <c r="BJ398" s="44"/>
      <c r="BK398" s="44"/>
      <c r="BL398" s="44"/>
      <c r="BM398" s="44"/>
      <c r="BN398" s="44"/>
    </row>
    <row r="399" spans="1:66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4"/>
      <c r="AQ399" s="44"/>
      <c r="AR399" s="44"/>
      <c r="AS399" s="44"/>
      <c r="AT399" s="44"/>
      <c r="AU399" s="44"/>
      <c r="AV399" s="44"/>
      <c r="AW399" s="44"/>
      <c r="AX399" s="45"/>
      <c r="AY399" s="44"/>
      <c r="AZ399" s="44"/>
      <c r="BA399" s="44"/>
      <c r="BB399" s="44"/>
      <c r="BC399" s="44"/>
      <c r="BD399" s="44"/>
      <c r="BE399" s="44"/>
      <c r="BF399" s="44"/>
      <c r="BG399" s="44"/>
      <c r="BH399" s="44"/>
      <c r="BI399" s="44"/>
      <c r="BJ399" s="44"/>
      <c r="BK399" s="44"/>
      <c r="BL399" s="44"/>
      <c r="BM399" s="44"/>
      <c r="BN399" s="44"/>
    </row>
    <row r="400" spans="1:66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4"/>
      <c r="AQ400" s="44"/>
      <c r="AR400" s="44"/>
      <c r="AS400" s="44"/>
      <c r="AT400" s="44"/>
      <c r="AU400" s="44"/>
      <c r="AV400" s="44"/>
      <c r="AW400" s="44"/>
      <c r="AX400" s="45"/>
      <c r="AY400" s="44"/>
      <c r="AZ400" s="44"/>
      <c r="BA400" s="44"/>
      <c r="BB400" s="44"/>
      <c r="BC400" s="44"/>
      <c r="BD400" s="44"/>
      <c r="BE400" s="44"/>
      <c r="BF400" s="44"/>
      <c r="BG400" s="44"/>
      <c r="BH400" s="44"/>
      <c r="BI400" s="44"/>
      <c r="BJ400" s="44"/>
      <c r="BK400" s="44"/>
      <c r="BL400" s="44"/>
      <c r="BM400" s="44"/>
      <c r="BN400" s="44"/>
    </row>
    <row r="401" spans="1:66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5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44"/>
      <c r="BJ401" s="44"/>
      <c r="BK401" s="44"/>
      <c r="BL401" s="44"/>
      <c r="BM401" s="44"/>
      <c r="BN401" s="44"/>
    </row>
    <row r="402" spans="1:66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5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44"/>
      <c r="BJ402" s="44"/>
      <c r="BK402" s="44"/>
      <c r="BL402" s="44"/>
      <c r="BM402" s="44"/>
      <c r="BN402" s="44"/>
    </row>
    <row r="403" spans="1:66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4"/>
      <c r="AQ403" s="44"/>
      <c r="AR403" s="44"/>
      <c r="AS403" s="44"/>
      <c r="AT403" s="44"/>
      <c r="AU403" s="44"/>
      <c r="AV403" s="44"/>
      <c r="AW403" s="44"/>
      <c r="AX403" s="45"/>
      <c r="AY403" s="44"/>
      <c r="AZ403" s="44"/>
      <c r="BA403" s="44"/>
      <c r="BB403" s="44"/>
      <c r="BC403" s="44"/>
      <c r="BD403" s="44"/>
      <c r="BE403" s="44"/>
      <c r="BF403" s="44"/>
      <c r="BG403" s="44"/>
      <c r="BH403" s="44"/>
      <c r="BI403" s="44"/>
      <c r="BJ403" s="44"/>
      <c r="BK403" s="44"/>
      <c r="BL403" s="44"/>
      <c r="BM403" s="44"/>
      <c r="BN403" s="44"/>
    </row>
    <row r="404" spans="1:66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5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4"/>
      <c r="BJ404" s="44"/>
      <c r="BK404" s="44"/>
      <c r="BL404" s="44"/>
      <c r="BM404" s="44"/>
      <c r="BN404" s="44"/>
    </row>
    <row r="405" spans="1:66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44"/>
      <c r="AR405" s="44"/>
      <c r="AS405" s="44"/>
      <c r="AT405" s="44"/>
      <c r="AU405" s="44"/>
      <c r="AV405" s="44"/>
      <c r="AW405" s="44"/>
      <c r="AX405" s="45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4"/>
      <c r="BJ405" s="44"/>
      <c r="BK405" s="44"/>
      <c r="BL405" s="44"/>
      <c r="BM405" s="44"/>
      <c r="BN405" s="44"/>
    </row>
    <row r="406" spans="1:66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4"/>
      <c r="AQ406" s="44"/>
      <c r="AR406" s="44"/>
      <c r="AS406" s="44"/>
      <c r="AT406" s="44"/>
      <c r="AU406" s="44"/>
      <c r="AV406" s="44"/>
      <c r="AW406" s="44"/>
      <c r="AX406" s="45"/>
      <c r="AY406" s="44"/>
      <c r="AZ406" s="44"/>
      <c r="BA406" s="44"/>
      <c r="BB406" s="44"/>
      <c r="BC406" s="44"/>
      <c r="BD406" s="44"/>
      <c r="BE406" s="44"/>
      <c r="BF406" s="44"/>
      <c r="BG406" s="44"/>
      <c r="BH406" s="44"/>
      <c r="BI406" s="44"/>
      <c r="BJ406" s="44"/>
      <c r="BK406" s="44"/>
      <c r="BL406" s="44"/>
      <c r="BM406" s="44"/>
      <c r="BN406" s="44"/>
    </row>
    <row r="407" spans="1:66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4"/>
      <c r="AQ407" s="44"/>
      <c r="AR407" s="44"/>
      <c r="AS407" s="44"/>
      <c r="AT407" s="44"/>
      <c r="AU407" s="44"/>
      <c r="AV407" s="44"/>
      <c r="AW407" s="44"/>
      <c r="AX407" s="45"/>
      <c r="AY407" s="44"/>
      <c r="AZ407" s="44"/>
      <c r="BA407" s="44"/>
      <c r="BB407" s="44"/>
      <c r="BC407" s="44"/>
      <c r="BD407" s="44"/>
      <c r="BE407" s="44"/>
      <c r="BF407" s="44"/>
      <c r="BG407" s="44"/>
      <c r="BH407" s="44"/>
      <c r="BI407" s="44"/>
      <c r="BJ407" s="44"/>
      <c r="BK407" s="44"/>
      <c r="BL407" s="44"/>
      <c r="BM407" s="44"/>
      <c r="BN407" s="44"/>
    </row>
    <row r="408" spans="1:66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4"/>
      <c r="AQ408" s="44"/>
      <c r="AR408" s="44"/>
      <c r="AS408" s="44"/>
      <c r="AT408" s="44"/>
      <c r="AU408" s="44"/>
      <c r="AV408" s="44"/>
      <c r="AW408" s="44"/>
      <c r="AX408" s="45"/>
      <c r="AY408" s="44"/>
      <c r="AZ408" s="44"/>
      <c r="BA408" s="44"/>
      <c r="BB408" s="44"/>
      <c r="BC408" s="44"/>
      <c r="BD408" s="44"/>
      <c r="BE408" s="44"/>
      <c r="BF408" s="44"/>
      <c r="BG408" s="44"/>
      <c r="BH408" s="44"/>
      <c r="BI408" s="44"/>
      <c r="BJ408" s="44"/>
      <c r="BK408" s="44"/>
      <c r="BL408" s="44"/>
      <c r="BM408" s="44"/>
      <c r="BN408" s="44"/>
    </row>
    <row r="409" spans="1:66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4"/>
      <c r="AQ409" s="44"/>
      <c r="AR409" s="44"/>
      <c r="AS409" s="44"/>
      <c r="AT409" s="44"/>
      <c r="AU409" s="44"/>
      <c r="AV409" s="44"/>
      <c r="AW409" s="44"/>
      <c r="AX409" s="45"/>
      <c r="AY409" s="44"/>
      <c r="AZ409" s="44"/>
      <c r="BA409" s="44"/>
      <c r="BB409" s="44"/>
      <c r="BC409" s="44"/>
      <c r="BD409" s="44"/>
      <c r="BE409" s="44"/>
      <c r="BF409" s="44"/>
      <c r="BG409" s="44"/>
      <c r="BH409" s="44"/>
      <c r="BI409" s="44"/>
      <c r="BJ409" s="44"/>
      <c r="BK409" s="44"/>
      <c r="BL409" s="44"/>
      <c r="BM409" s="44"/>
      <c r="BN409" s="44"/>
    </row>
    <row r="410" spans="1:66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  <c r="AQ410" s="44"/>
      <c r="AR410" s="44"/>
      <c r="AS410" s="44"/>
      <c r="AT410" s="44"/>
      <c r="AU410" s="44"/>
      <c r="AV410" s="44"/>
      <c r="AW410" s="44"/>
      <c r="AX410" s="45"/>
      <c r="AY410" s="44"/>
      <c r="AZ410" s="44"/>
      <c r="BA410" s="44"/>
      <c r="BB410" s="44"/>
      <c r="BC410" s="44"/>
      <c r="BD410" s="44"/>
      <c r="BE410" s="44"/>
      <c r="BF410" s="44"/>
      <c r="BG410" s="44"/>
      <c r="BH410" s="44"/>
      <c r="BI410" s="44"/>
      <c r="BJ410" s="44"/>
      <c r="BK410" s="44"/>
      <c r="BL410" s="44"/>
      <c r="BM410" s="44"/>
      <c r="BN410" s="44"/>
    </row>
    <row r="411" spans="1:66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4"/>
      <c r="AQ411" s="44"/>
      <c r="AR411" s="44"/>
      <c r="AS411" s="44"/>
      <c r="AT411" s="44"/>
      <c r="AU411" s="44"/>
      <c r="AV411" s="44"/>
      <c r="AW411" s="44"/>
      <c r="AX411" s="45"/>
      <c r="AY411" s="44"/>
      <c r="AZ411" s="44"/>
      <c r="BA411" s="44"/>
      <c r="BB411" s="44"/>
      <c r="BC411" s="44"/>
      <c r="BD411" s="44"/>
      <c r="BE411" s="44"/>
      <c r="BF411" s="44"/>
      <c r="BG411" s="44"/>
      <c r="BH411" s="44"/>
      <c r="BI411" s="44"/>
      <c r="BJ411" s="44"/>
      <c r="BK411" s="44"/>
      <c r="BL411" s="44"/>
      <c r="BM411" s="44"/>
      <c r="BN411" s="44"/>
    </row>
    <row r="412" spans="1:66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4"/>
      <c r="AQ412" s="44"/>
      <c r="AR412" s="44"/>
      <c r="AS412" s="44"/>
      <c r="AT412" s="44"/>
      <c r="AU412" s="44"/>
      <c r="AV412" s="44"/>
      <c r="AW412" s="44"/>
      <c r="AX412" s="45"/>
      <c r="AY412" s="44"/>
      <c r="AZ412" s="44"/>
      <c r="BA412" s="44"/>
      <c r="BB412" s="44"/>
      <c r="BC412" s="44"/>
      <c r="BD412" s="44"/>
      <c r="BE412" s="44"/>
      <c r="BF412" s="44"/>
      <c r="BG412" s="44"/>
      <c r="BH412" s="44"/>
      <c r="BI412" s="44"/>
      <c r="BJ412" s="44"/>
      <c r="BK412" s="44"/>
      <c r="BL412" s="44"/>
      <c r="BM412" s="44"/>
      <c r="BN412" s="44"/>
    </row>
    <row r="413" spans="1:66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4"/>
      <c r="AQ413" s="44"/>
      <c r="AR413" s="44"/>
      <c r="AS413" s="44"/>
      <c r="AT413" s="44"/>
      <c r="AU413" s="44"/>
      <c r="AV413" s="44"/>
      <c r="AW413" s="44"/>
      <c r="AX413" s="45"/>
      <c r="AY413" s="44"/>
      <c r="AZ413" s="44"/>
      <c r="BA413" s="44"/>
      <c r="BB413" s="44"/>
      <c r="BC413" s="44"/>
      <c r="BD413" s="44"/>
      <c r="BE413" s="44"/>
      <c r="BF413" s="44"/>
      <c r="BG413" s="44"/>
      <c r="BH413" s="44"/>
      <c r="BI413" s="44"/>
      <c r="BJ413" s="44"/>
      <c r="BK413" s="44"/>
      <c r="BL413" s="44"/>
      <c r="BM413" s="44"/>
      <c r="BN413" s="44"/>
    </row>
    <row r="414" spans="1:66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4"/>
      <c r="AQ414" s="44"/>
      <c r="AR414" s="44"/>
      <c r="AS414" s="44"/>
      <c r="AT414" s="44"/>
      <c r="AU414" s="44"/>
      <c r="AV414" s="44"/>
      <c r="AW414" s="44"/>
      <c r="AX414" s="45"/>
      <c r="AY414" s="44"/>
      <c r="AZ414" s="44"/>
      <c r="BA414" s="44"/>
      <c r="BB414" s="44"/>
      <c r="BC414" s="44"/>
      <c r="BD414" s="44"/>
      <c r="BE414" s="44"/>
      <c r="BF414" s="44"/>
      <c r="BG414" s="44"/>
      <c r="BH414" s="44"/>
      <c r="BI414" s="44"/>
      <c r="BJ414" s="44"/>
      <c r="BK414" s="44"/>
      <c r="BL414" s="44"/>
      <c r="BM414" s="44"/>
      <c r="BN414" s="44"/>
    </row>
    <row r="415" spans="1:66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4"/>
      <c r="AQ415" s="44"/>
      <c r="AR415" s="44"/>
      <c r="AS415" s="44"/>
      <c r="AT415" s="44"/>
      <c r="AU415" s="44"/>
      <c r="AV415" s="44"/>
      <c r="AW415" s="44"/>
      <c r="AX415" s="45"/>
      <c r="AY415" s="44"/>
      <c r="AZ415" s="44"/>
      <c r="BA415" s="44"/>
      <c r="BB415" s="44"/>
      <c r="BC415" s="44"/>
      <c r="BD415" s="44"/>
      <c r="BE415" s="44"/>
      <c r="BF415" s="44"/>
      <c r="BG415" s="44"/>
      <c r="BH415" s="44"/>
      <c r="BI415" s="44"/>
      <c r="BJ415" s="44"/>
      <c r="BK415" s="44"/>
      <c r="BL415" s="44"/>
      <c r="BM415" s="44"/>
      <c r="BN415" s="44"/>
    </row>
    <row r="416" spans="1:66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4"/>
      <c r="AQ416" s="44"/>
      <c r="AR416" s="44"/>
      <c r="AS416" s="44"/>
      <c r="AT416" s="44"/>
      <c r="AU416" s="44"/>
      <c r="AV416" s="44"/>
      <c r="AW416" s="44"/>
      <c r="AX416" s="45"/>
      <c r="AY416" s="44"/>
      <c r="AZ416" s="44"/>
      <c r="BA416" s="44"/>
      <c r="BB416" s="44"/>
      <c r="BC416" s="44"/>
      <c r="BD416" s="44"/>
      <c r="BE416" s="44"/>
      <c r="BF416" s="44"/>
      <c r="BG416" s="44"/>
      <c r="BH416" s="44"/>
      <c r="BI416" s="44"/>
      <c r="BJ416" s="44"/>
      <c r="BK416" s="44"/>
      <c r="BL416" s="44"/>
      <c r="BM416" s="44"/>
      <c r="BN416" s="44"/>
    </row>
    <row r="417" spans="1:66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  <c r="AQ417" s="44"/>
      <c r="AR417" s="44"/>
      <c r="AS417" s="44"/>
      <c r="AT417" s="44"/>
      <c r="AU417" s="44"/>
      <c r="AV417" s="44"/>
      <c r="AW417" s="44"/>
      <c r="AX417" s="45"/>
      <c r="AY417" s="44"/>
      <c r="AZ417" s="44"/>
      <c r="BA417" s="44"/>
      <c r="BB417" s="44"/>
      <c r="BC417" s="44"/>
      <c r="BD417" s="44"/>
      <c r="BE417" s="44"/>
      <c r="BF417" s="44"/>
      <c r="BG417" s="44"/>
      <c r="BH417" s="44"/>
      <c r="BI417" s="44"/>
      <c r="BJ417" s="44"/>
      <c r="BK417" s="44"/>
      <c r="BL417" s="44"/>
      <c r="BM417" s="44"/>
      <c r="BN417" s="44"/>
    </row>
    <row r="418" spans="1:66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4"/>
      <c r="AQ418" s="44"/>
      <c r="AR418" s="44"/>
      <c r="AS418" s="44"/>
      <c r="AT418" s="44"/>
      <c r="AU418" s="44"/>
      <c r="AV418" s="44"/>
      <c r="AW418" s="44"/>
      <c r="AX418" s="45"/>
      <c r="AY418" s="44"/>
      <c r="AZ418" s="44"/>
      <c r="BA418" s="44"/>
      <c r="BB418" s="44"/>
      <c r="BC418" s="44"/>
      <c r="BD418" s="44"/>
      <c r="BE418" s="44"/>
      <c r="BF418" s="44"/>
      <c r="BG418" s="44"/>
      <c r="BH418" s="44"/>
      <c r="BI418" s="44"/>
      <c r="BJ418" s="44"/>
      <c r="BK418" s="44"/>
      <c r="BL418" s="44"/>
      <c r="BM418" s="44"/>
      <c r="BN418" s="44"/>
    </row>
    <row r="419" spans="1:66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  <c r="AQ419" s="44"/>
      <c r="AR419" s="44"/>
      <c r="AS419" s="44"/>
      <c r="AT419" s="44"/>
      <c r="AU419" s="44"/>
      <c r="AV419" s="44"/>
      <c r="AW419" s="44"/>
      <c r="AX419" s="45"/>
      <c r="AY419" s="44"/>
      <c r="AZ419" s="44"/>
      <c r="BA419" s="44"/>
      <c r="BB419" s="44"/>
      <c r="BC419" s="44"/>
      <c r="BD419" s="44"/>
      <c r="BE419" s="44"/>
      <c r="BF419" s="44"/>
      <c r="BG419" s="44"/>
      <c r="BH419" s="44"/>
      <c r="BI419" s="44"/>
      <c r="BJ419" s="44"/>
      <c r="BK419" s="44"/>
      <c r="BL419" s="44"/>
      <c r="BM419" s="44"/>
      <c r="BN419" s="44"/>
    </row>
    <row r="420" spans="1:66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4"/>
      <c r="AQ420" s="44"/>
      <c r="AR420" s="44"/>
      <c r="AS420" s="44"/>
      <c r="AT420" s="44"/>
      <c r="AU420" s="44"/>
      <c r="AV420" s="44"/>
      <c r="AW420" s="44"/>
      <c r="AX420" s="45"/>
      <c r="AY420" s="44"/>
      <c r="AZ420" s="44"/>
      <c r="BA420" s="44"/>
      <c r="BB420" s="44"/>
      <c r="BC420" s="44"/>
      <c r="BD420" s="44"/>
      <c r="BE420" s="44"/>
      <c r="BF420" s="44"/>
      <c r="BG420" s="44"/>
      <c r="BH420" s="44"/>
      <c r="BI420" s="44"/>
      <c r="BJ420" s="44"/>
      <c r="BK420" s="44"/>
      <c r="BL420" s="44"/>
      <c r="BM420" s="44"/>
      <c r="BN420" s="44"/>
    </row>
    <row r="421" spans="1:66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4"/>
      <c r="AQ421" s="44"/>
      <c r="AR421" s="44"/>
      <c r="AS421" s="44"/>
      <c r="AT421" s="44"/>
      <c r="AU421" s="44"/>
      <c r="AV421" s="44"/>
      <c r="AW421" s="44"/>
      <c r="AX421" s="45"/>
      <c r="AY421" s="44"/>
      <c r="AZ421" s="44"/>
      <c r="BA421" s="44"/>
      <c r="BB421" s="44"/>
      <c r="BC421" s="44"/>
      <c r="BD421" s="44"/>
      <c r="BE421" s="44"/>
      <c r="BF421" s="44"/>
      <c r="BG421" s="44"/>
      <c r="BH421" s="44"/>
      <c r="BI421" s="44"/>
      <c r="BJ421" s="44"/>
      <c r="BK421" s="44"/>
      <c r="BL421" s="44"/>
      <c r="BM421" s="44"/>
      <c r="BN421" s="44"/>
    </row>
    <row r="422" spans="1:66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4"/>
      <c r="AQ422" s="44"/>
      <c r="AR422" s="44"/>
      <c r="AS422" s="44"/>
      <c r="AT422" s="44"/>
      <c r="AU422" s="44"/>
      <c r="AV422" s="44"/>
      <c r="AW422" s="44"/>
      <c r="AX422" s="45"/>
      <c r="AY422" s="44"/>
      <c r="AZ422" s="44"/>
      <c r="BA422" s="44"/>
      <c r="BB422" s="44"/>
      <c r="BC422" s="44"/>
      <c r="BD422" s="44"/>
      <c r="BE422" s="44"/>
      <c r="BF422" s="44"/>
      <c r="BG422" s="44"/>
      <c r="BH422" s="44"/>
      <c r="BI422" s="44"/>
      <c r="BJ422" s="44"/>
      <c r="BK422" s="44"/>
      <c r="BL422" s="44"/>
      <c r="BM422" s="44"/>
      <c r="BN422" s="44"/>
    </row>
    <row r="423" spans="1:66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4"/>
      <c r="AQ423" s="44"/>
      <c r="AR423" s="44"/>
      <c r="AS423" s="44"/>
      <c r="AT423" s="44"/>
      <c r="AU423" s="44"/>
      <c r="AV423" s="44"/>
      <c r="AW423" s="44"/>
      <c r="AX423" s="45"/>
      <c r="AY423" s="44"/>
      <c r="AZ423" s="44"/>
      <c r="BA423" s="44"/>
      <c r="BB423" s="44"/>
      <c r="BC423" s="44"/>
      <c r="BD423" s="44"/>
      <c r="BE423" s="44"/>
      <c r="BF423" s="44"/>
      <c r="BG423" s="44"/>
      <c r="BH423" s="44"/>
      <c r="BI423" s="44"/>
      <c r="BJ423" s="44"/>
      <c r="BK423" s="44"/>
      <c r="BL423" s="44"/>
      <c r="BM423" s="44"/>
      <c r="BN423" s="44"/>
    </row>
    <row r="424" spans="1:66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4"/>
      <c r="AQ424" s="44"/>
      <c r="AR424" s="44"/>
      <c r="AS424" s="44"/>
      <c r="AT424" s="44"/>
      <c r="AU424" s="44"/>
      <c r="AV424" s="44"/>
      <c r="AW424" s="44"/>
      <c r="AX424" s="45"/>
      <c r="AY424" s="44"/>
      <c r="AZ424" s="44"/>
      <c r="BA424" s="44"/>
      <c r="BB424" s="44"/>
      <c r="BC424" s="44"/>
      <c r="BD424" s="44"/>
      <c r="BE424" s="44"/>
      <c r="BF424" s="44"/>
      <c r="BG424" s="44"/>
      <c r="BH424" s="44"/>
      <c r="BI424" s="44"/>
      <c r="BJ424" s="44"/>
      <c r="BK424" s="44"/>
      <c r="BL424" s="44"/>
      <c r="BM424" s="44"/>
      <c r="BN424" s="44"/>
    </row>
    <row r="425" spans="1:66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4"/>
      <c r="AQ425" s="44"/>
      <c r="AR425" s="44"/>
      <c r="AS425" s="44"/>
      <c r="AT425" s="44"/>
      <c r="AU425" s="44"/>
      <c r="AV425" s="44"/>
      <c r="AW425" s="44"/>
      <c r="AX425" s="45"/>
      <c r="AY425" s="44"/>
      <c r="AZ425" s="44"/>
      <c r="BA425" s="44"/>
      <c r="BB425" s="44"/>
      <c r="BC425" s="44"/>
      <c r="BD425" s="44"/>
      <c r="BE425" s="44"/>
      <c r="BF425" s="44"/>
      <c r="BG425" s="44"/>
      <c r="BH425" s="44"/>
      <c r="BI425" s="44"/>
      <c r="BJ425" s="44"/>
      <c r="BK425" s="44"/>
      <c r="BL425" s="44"/>
      <c r="BM425" s="44"/>
      <c r="BN425" s="44"/>
    </row>
    <row r="426" spans="1:66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  <c r="AP426" s="44"/>
      <c r="AQ426" s="44"/>
      <c r="AR426" s="44"/>
      <c r="AS426" s="44"/>
      <c r="AT426" s="44"/>
      <c r="AU426" s="44"/>
      <c r="AV426" s="44"/>
      <c r="AW426" s="44"/>
      <c r="AX426" s="45"/>
      <c r="AY426" s="44"/>
      <c r="AZ426" s="44"/>
      <c r="BA426" s="44"/>
      <c r="BB426" s="44"/>
      <c r="BC426" s="44"/>
      <c r="BD426" s="44"/>
      <c r="BE426" s="44"/>
      <c r="BF426" s="44"/>
      <c r="BG426" s="44"/>
      <c r="BH426" s="44"/>
      <c r="BI426" s="44"/>
      <c r="BJ426" s="44"/>
      <c r="BK426" s="44"/>
      <c r="BL426" s="44"/>
      <c r="BM426" s="44"/>
      <c r="BN426" s="44"/>
    </row>
    <row r="427" spans="1:66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4"/>
      <c r="AQ427" s="44"/>
      <c r="AR427" s="44"/>
      <c r="AS427" s="44"/>
      <c r="AT427" s="44"/>
      <c r="AU427" s="44"/>
      <c r="AV427" s="44"/>
      <c r="AW427" s="44"/>
      <c r="AX427" s="45"/>
      <c r="AY427" s="44"/>
      <c r="AZ427" s="44"/>
      <c r="BA427" s="44"/>
      <c r="BB427" s="44"/>
      <c r="BC427" s="44"/>
      <c r="BD427" s="44"/>
      <c r="BE427" s="44"/>
      <c r="BF427" s="44"/>
      <c r="BG427" s="44"/>
      <c r="BH427" s="44"/>
      <c r="BI427" s="44"/>
      <c r="BJ427" s="44"/>
      <c r="BK427" s="44"/>
      <c r="BL427" s="44"/>
      <c r="BM427" s="44"/>
      <c r="BN427" s="44"/>
    </row>
    <row r="428" spans="1:66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4"/>
      <c r="AU428" s="44"/>
      <c r="AV428" s="44"/>
      <c r="AW428" s="44"/>
      <c r="AX428" s="45"/>
      <c r="AY428" s="44"/>
      <c r="AZ428" s="44"/>
      <c r="BA428" s="44"/>
      <c r="BB428" s="44"/>
      <c r="BC428" s="44"/>
      <c r="BD428" s="44"/>
      <c r="BE428" s="44"/>
      <c r="BF428" s="44"/>
      <c r="BG428" s="44"/>
      <c r="BH428" s="44"/>
      <c r="BI428" s="44"/>
      <c r="BJ428" s="44"/>
      <c r="BK428" s="44"/>
      <c r="BL428" s="44"/>
      <c r="BM428" s="44"/>
      <c r="BN428" s="44"/>
    </row>
    <row r="429" spans="1:66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4"/>
      <c r="AQ429" s="44"/>
      <c r="AR429" s="44"/>
      <c r="AS429" s="44"/>
      <c r="AT429" s="44"/>
      <c r="AU429" s="44"/>
      <c r="AV429" s="44"/>
      <c r="AW429" s="44"/>
      <c r="AX429" s="45"/>
      <c r="AY429" s="44"/>
      <c r="AZ429" s="44"/>
      <c r="BA429" s="44"/>
      <c r="BB429" s="44"/>
      <c r="BC429" s="44"/>
      <c r="BD429" s="44"/>
      <c r="BE429" s="44"/>
      <c r="BF429" s="44"/>
      <c r="BG429" s="44"/>
      <c r="BH429" s="44"/>
      <c r="BI429" s="44"/>
      <c r="BJ429" s="44"/>
      <c r="BK429" s="44"/>
      <c r="BL429" s="44"/>
      <c r="BM429" s="44"/>
      <c r="BN429" s="44"/>
    </row>
    <row r="430" spans="1:66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4"/>
      <c r="AQ430" s="44"/>
      <c r="AR430" s="44"/>
      <c r="AS430" s="44"/>
      <c r="AT430" s="44"/>
      <c r="AU430" s="44"/>
      <c r="AV430" s="44"/>
      <c r="AW430" s="44"/>
      <c r="AX430" s="45"/>
      <c r="AY430" s="44"/>
      <c r="AZ430" s="44"/>
      <c r="BA430" s="44"/>
      <c r="BB430" s="44"/>
      <c r="BC430" s="44"/>
      <c r="BD430" s="44"/>
      <c r="BE430" s="44"/>
      <c r="BF430" s="44"/>
      <c r="BG430" s="44"/>
      <c r="BH430" s="44"/>
      <c r="BI430" s="44"/>
      <c r="BJ430" s="44"/>
      <c r="BK430" s="44"/>
      <c r="BL430" s="44"/>
      <c r="BM430" s="44"/>
      <c r="BN430" s="44"/>
    </row>
    <row r="431" spans="1:66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  <c r="AQ431" s="44"/>
      <c r="AR431" s="44"/>
      <c r="AS431" s="44"/>
      <c r="AT431" s="44"/>
      <c r="AU431" s="44"/>
      <c r="AV431" s="44"/>
      <c r="AW431" s="44"/>
      <c r="AX431" s="45"/>
      <c r="AY431" s="44"/>
      <c r="AZ431" s="44"/>
      <c r="BA431" s="44"/>
      <c r="BB431" s="44"/>
      <c r="BC431" s="44"/>
      <c r="BD431" s="44"/>
      <c r="BE431" s="44"/>
      <c r="BF431" s="44"/>
      <c r="BG431" s="44"/>
      <c r="BH431" s="44"/>
      <c r="BI431" s="44"/>
      <c r="BJ431" s="44"/>
      <c r="BK431" s="44"/>
      <c r="BL431" s="44"/>
      <c r="BM431" s="44"/>
      <c r="BN431" s="44"/>
    </row>
    <row r="432" spans="1:66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4"/>
      <c r="AU432" s="44"/>
      <c r="AV432" s="44"/>
      <c r="AW432" s="44"/>
      <c r="AX432" s="45"/>
      <c r="AY432" s="44"/>
      <c r="AZ432" s="44"/>
      <c r="BA432" s="44"/>
      <c r="BB432" s="44"/>
      <c r="BC432" s="44"/>
      <c r="BD432" s="44"/>
      <c r="BE432" s="44"/>
      <c r="BF432" s="44"/>
      <c r="BG432" s="44"/>
      <c r="BH432" s="44"/>
      <c r="BI432" s="44"/>
      <c r="BJ432" s="44"/>
      <c r="BK432" s="44"/>
      <c r="BL432" s="44"/>
      <c r="BM432" s="44"/>
      <c r="BN432" s="44"/>
    </row>
    <row r="433" spans="1:66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  <c r="AT433" s="44"/>
      <c r="AU433" s="44"/>
      <c r="AV433" s="44"/>
      <c r="AW433" s="44"/>
      <c r="AX433" s="45"/>
      <c r="AY433" s="44"/>
      <c r="AZ433" s="44"/>
      <c r="BA433" s="44"/>
      <c r="BB433" s="44"/>
      <c r="BC433" s="44"/>
      <c r="BD433" s="44"/>
      <c r="BE433" s="44"/>
      <c r="BF433" s="44"/>
      <c r="BG433" s="44"/>
      <c r="BH433" s="44"/>
      <c r="BI433" s="44"/>
      <c r="BJ433" s="44"/>
      <c r="BK433" s="44"/>
      <c r="BL433" s="44"/>
      <c r="BM433" s="44"/>
      <c r="BN433" s="44"/>
    </row>
    <row r="434" spans="1:66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4"/>
      <c r="AQ434" s="44"/>
      <c r="AR434" s="44"/>
      <c r="AS434" s="44"/>
      <c r="AT434" s="44"/>
      <c r="AU434" s="44"/>
      <c r="AV434" s="44"/>
      <c r="AW434" s="44"/>
      <c r="AX434" s="45"/>
      <c r="AY434" s="44"/>
      <c r="AZ434" s="44"/>
      <c r="BA434" s="44"/>
      <c r="BB434" s="44"/>
      <c r="BC434" s="44"/>
      <c r="BD434" s="44"/>
      <c r="BE434" s="44"/>
      <c r="BF434" s="44"/>
      <c r="BG434" s="44"/>
      <c r="BH434" s="44"/>
      <c r="BI434" s="44"/>
      <c r="BJ434" s="44"/>
      <c r="BK434" s="44"/>
      <c r="BL434" s="44"/>
      <c r="BM434" s="44"/>
      <c r="BN434" s="44"/>
    </row>
    <row r="435" spans="1:66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4"/>
      <c r="AU435" s="44"/>
      <c r="AV435" s="44"/>
      <c r="AW435" s="44"/>
      <c r="AX435" s="45"/>
      <c r="AY435" s="44"/>
      <c r="AZ435" s="44"/>
      <c r="BA435" s="44"/>
      <c r="BB435" s="44"/>
      <c r="BC435" s="44"/>
      <c r="BD435" s="44"/>
      <c r="BE435" s="44"/>
      <c r="BF435" s="44"/>
      <c r="BG435" s="44"/>
      <c r="BH435" s="44"/>
      <c r="BI435" s="44"/>
      <c r="BJ435" s="44"/>
      <c r="BK435" s="44"/>
      <c r="BL435" s="44"/>
      <c r="BM435" s="44"/>
      <c r="BN435" s="44"/>
    </row>
    <row r="436" spans="1:66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4"/>
      <c r="AW436" s="44"/>
      <c r="AX436" s="45"/>
      <c r="AY436" s="44"/>
      <c r="AZ436" s="44"/>
      <c r="BA436" s="44"/>
      <c r="BB436" s="44"/>
      <c r="BC436" s="44"/>
      <c r="BD436" s="44"/>
      <c r="BE436" s="44"/>
      <c r="BF436" s="44"/>
      <c r="BG436" s="44"/>
      <c r="BH436" s="44"/>
      <c r="BI436" s="44"/>
      <c r="BJ436" s="44"/>
      <c r="BK436" s="44"/>
      <c r="BL436" s="44"/>
      <c r="BM436" s="44"/>
      <c r="BN436" s="44"/>
    </row>
    <row r="437" spans="1:66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  <c r="AQ437" s="44"/>
      <c r="AR437" s="44"/>
      <c r="AS437" s="44"/>
      <c r="AT437" s="44"/>
      <c r="AU437" s="44"/>
      <c r="AV437" s="44"/>
      <c r="AW437" s="44"/>
      <c r="AX437" s="45"/>
      <c r="AY437" s="44"/>
      <c r="AZ437" s="44"/>
      <c r="BA437" s="44"/>
      <c r="BB437" s="44"/>
      <c r="BC437" s="44"/>
      <c r="BD437" s="44"/>
      <c r="BE437" s="44"/>
      <c r="BF437" s="44"/>
      <c r="BG437" s="44"/>
      <c r="BH437" s="44"/>
      <c r="BI437" s="44"/>
      <c r="BJ437" s="44"/>
      <c r="BK437" s="44"/>
      <c r="BL437" s="44"/>
      <c r="BM437" s="44"/>
      <c r="BN437" s="44"/>
    </row>
    <row r="438" spans="1:66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  <c r="AP438" s="44"/>
      <c r="AQ438" s="44"/>
      <c r="AR438" s="44"/>
      <c r="AS438" s="44"/>
      <c r="AT438" s="44"/>
      <c r="AU438" s="44"/>
      <c r="AV438" s="44"/>
      <c r="AW438" s="44"/>
      <c r="AX438" s="45"/>
      <c r="AY438" s="44"/>
      <c r="AZ438" s="44"/>
      <c r="BA438" s="44"/>
      <c r="BB438" s="44"/>
      <c r="BC438" s="44"/>
      <c r="BD438" s="44"/>
      <c r="BE438" s="44"/>
      <c r="BF438" s="44"/>
      <c r="BG438" s="44"/>
      <c r="BH438" s="44"/>
      <c r="BI438" s="44"/>
      <c r="BJ438" s="44"/>
      <c r="BK438" s="44"/>
      <c r="BL438" s="44"/>
      <c r="BM438" s="44"/>
      <c r="BN438" s="44"/>
    </row>
    <row r="439" spans="1:66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  <c r="AQ439" s="44"/>
      <c r="AR439" s="44"/>
      <c r="AS439" s="44"/>
      <c r="AT439" s="44"/>
      <c r="AU439" s="44"/>
      <c r="AV439" s="44"/>
      <c r="AW439" s="44"/>
      <c r="AX439" s="45"/>
      <c r="AY439" s="44"/>
      <c r="AZ439" s="44"/>
      <c r="BA439" s="44"/>
      <c r="BB439" s="44"/>
      <c r="BC439" s="44"/>
      <c r="BD439" s="44"/>
      <c r="BE439" s="44"/>
      <c r="BF439" s="44"/>
      <c r="BG439" s="44"/>
      <c r="BH439" s="44"/>
      <c r="BI439" s="44"/>
      <c r="BJ439" s="44"/>
      <c r="BK439" s="44"/>
      <c r="BL439" s="44"/>
      <c r="BM439" s="44"/>
      <c r="BN439" s="44"/>
    </row>
    <row r="440" spans="1:66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4"/>
      <c r="AQ440" s="44"/>
      <c r="AR440" s="44"/>
      <c r="AS440" s="44"/>
      <c r="AT440" s="44"/>
      <c r="AU440" s="44"/>
      <c r="AV440" s="44"/>
      <c r="AW440" s="44"/>
      <c r="AX440" s="45"/>
      <c r="AY440" s="44"/>
      <c r="AZ440" s="44"/>
      <c r="BA440" s="44"/>
      <c r="BB440" s="44"/>
      <c r="BC440" s="44"/>
      <c r="BD440" s="44"/>
      <c r="BE440" s="44"/>
      <c r="BF440" s="44"/>
      <c r="BG440" s="44"/>
      <c r="BH440" s="44"/>
      <c r="BI440" s="44"/>
      <c r="BJ440" s="44"/>
      <c r="BK440" s="44"/>
      <c r="BL440" s="44"/>
      <c r="BM440" s="44"/>
      <c r="BN440" s="44"/>
    </row>
    <row r="441" spans="1:66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4"/>
      <c r="AQ441" s="44"/>
      <c r="AR441" s="44"/>
      <c r="AS441" s="44"/>
      <c r="AT441" s="44"/>
      <c r="AU441" s="44"/>
      <c r="AV441" s="44"/>
      <c r="AW441" s="44"/>
      <c r="AX441" s="45"/>
      <c r="AY441" s="44"/>
      <c r="AZ441" s="44"/>
      <c r="BA441" s="44"/>
      <c r="BB441" s="44"/>
      <c r="BC441" s="44"/>
      <c r="BD441" s="44"/>
      <c r="BE441" s="44"/>
      <c r="BF441" s="44"/>
      <c r="BG441" s="44"/>
      <c r="BH441" s="44"/>
      <c r="BI441" s="44"/>
      <c r="BJ441" s="44"/>
      <c r="BK441" s="44"/>
      <c r="BL441" s="44"/>
      <c r="BM441" s="44"/>
      <c r="BN441" s="44"/>
    </row>
    <row r="442" spans="1:66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4"/>
      <c r="AQ442" s="44"/>
      <c r="AR442" s="44"/>
      <c r="AS442" s="44"/>
      <c r="AT442" s="44"/>
      <c r="AU442" s="44"/>
      <c r="AV442" s="44"/>
      <c r="AW442" s="44"/>
      <c r="AX442" s="45"/>
      <c r="AY442" s="44"/>
      <c r="AZ442" s="44"/>
      <c r="BA442" s="44"/>
      <c r="BB442" s="44"/>
      <c r="BC442" s="44"/>
      <c r="BD442" s="44"/>
      <c r="BE442" s="44"/>
      <c r="BF442" s="44"/>
      <c r="BG442" s="44"/>
      <c r="BH442" s="44"/>
      <c r="BI442" s="44"/>
      <c r="BJ442" s="44"/>
      <c r="BK442" s="44"/>
      <c r="BL442" s="44"/>
      <c r="BM442" s="44"/>
      <c r="BN442" s="44"/>
    </row>
    <row r="443" spans="1:66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4"/>
      <c r="AQ443" s="44"/>
      <c r="AR443" s="44"/>
      <c r="AS443" s="44"/>
      <c r="AT443" s="44"/>
      <c r="AU443" s="44"/>
      <c r="AV443" s="44"/>
      <c r="AW443" s="44"/>
      <c r="AX443" s="45"/>
      <c r="AY443" s="44"/>
      <c r="AZ443" s="44"/>
      <c r="BA443" s="44"/>
      <c r="BB443" s="44"/>
      <c r="BC443" s="44"/>
      <c r="BD443" s="44"/>
      <c r="BE443" s="44"/>
      <c r="BF443" s="44"/>
      <c r="BG443" s="44"/>
      <c r="BH443" s="44"/>
      <c r="BI443" s="44"/>
      <c r="BJ443" s="44"/>
      <c r="BK443" s="44"/>
      <c r="BL443" s="44"/>
      <c r="BM443" s="44"/>
      <c r="BN443" s="44"/>
    </row>
    <row r="444" spans="1:66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  <c r="AQ444" s="44"/>
      <c r="AR444" s="44"/>
      <c r="AS444" s="44"/>
      <c r="AT444" s="44"/>
      <c r="AU444" s="44"/>
      <c r="AV444" s="44"/>
      <c r="AW444" s="44"/>
      <c r="AX444" s="45"/>
      <c r="AY444" s="44"/>
      <c r="AZ444" s="44"/>
      <c r="BA444" s="44"/>
      <c r="BB444" s="44"/>
      <c r="BC444" s="44"/>
      <c r="BD444" s="44"/>
      <c r="BE444" s="44"/>
      <c r="BF444" s="44"/>
      <c r="BG444" s="44"/>
      <c r="BH444" s="44"/>
      <c r="BI444" s="44"/>
      <c r="BJ444" s="44"/>
      <c r="BK444" s="44"/>
      <c r="BL444" s="44"/>
      <c r="BM444" s="44"/>
      <c r="BN444" s="44"/>
    </row>
    <row r="445" spans="1:66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4"/>
      <c r="AQ445" s="44"/>
      <c r="AR445" s="44"/>
      <c r="AS445" s="44"/>
      <c r="AT445" s="44"/>
      <c r="AU445" s="44"/>
      <c r="AV445" s="44"/>
      <c r="AW445" s="44"/>
      <c r="AX445" s="45"/>
      <c r="AY445" s="44"/>
      <c r="AZ445" s="44"/>
      <c r="BA445" s="44"/>
      <c r="BB445" s="44"/>
      <c r="BC445" s="44"/>
      <c r="BD445" s="44"/>
      <c r="BE445" s="44"/>
      <c r="BF445" s="44"/>
      <c r="BG445" s="44"/>
      <c r="BH445" s="44"/>
      <c r="BI445" s="44"/>
      <c r="BJ445" s="44"/>
      <c r="BK445" s="44"/>
      <c r="BL445" s="44"/>
      <c r="BM445" s="44"/>
      <c r="BN445" s="44"/>
    </row>
    <row r="446" spans="1:66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4"/>
      <c r="AQ446" s="44"/>
      <c r="AR446" s="44"/>
      <c r="AS446" s="44"/>
      <c r="AT446" s="44"/>
      <c r="AU446" s="44"/>
      <c r="AV446" s="44"/>
      <c r="AW446" s="44"/>
      <c r="AX446" s="45"/>
      <c r="AY446" s="44"/>
      <c r="AZ446" s="44"/>
      <c r="BA446" s="44"/>
      <c r="BB446" s="44"/>
      <c r="BC446" s="44"/>
      <c r="BD446" s="44"/>
      <c r="BE446" s="44"/>
      <c r="BF446" s="44"/>
      <c r="BG446" s="44"/>
      <c r="BH446" s="44"/>
      <c r="BI446" s="44"/>
      <c r="BJ446" s="44"/>
      <c r="BK446" s="44"/>
      <c r="BL446" s="44"/>
      <c r="BM446" s="44"/>
      <c r="BN446" s="44"/>
    </row>
    <row r="447" spans="1:66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4"/>
      <c r="AQ447" s="44"/>
      <c r="AR447" s="44"/>
      <c r="AS447" s="44"/>
      <c r="AT447" s="44"/>
      <c r="AU447" s="44"/>
      <c r="AV447" s="44"/>
      <c r="AW447" s="44"/>
      <c r="AX447" s="45"/>
      <c r="AY447" s="44"/>
      <c r="AZ447" s="44"/>
      <c r="BA447" s="44"/>
      <c r="BB447" s="44"/>
      <c r="BC447" s="44"/>
      <c r="BD447" s="44"/>
      <c r="BE447" s="44"/>
      <c r="BF447" s="44"/>
      <c r="BG447" s="44"/>
      <c r="BH447" s="44"/>
      <c r="BI447" s="44"/>
      <c r="BJ447" s="44"/>
      <c r="BK447" s="44"/>
      <c r="BL447" s="44"/>
      <c r="BM447" s="44"/>
      <c r="BN447" s="44"/>
    </row>
    <row r="448" spans="1:66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4"/>
      <c r="AQ448" s="44"/>
      <c r="AR448" s="44"/>
      <c r="AS448" s="44"/>
      <c r="AT448" s="44"/>
      <c r="AU448" s="44"/>
      <c r="AV448" s="44"/>
      <c r="AW448" s="44"/>
      <c r="AX448" s="45"/>
      <c r="AY448" s="44"/>
      <c r="AZ448" s="44"/>
      <c r="BA448" s="44"/>
      <c r="BB448" s="44"/>
      <c r="BC448" s="44"/>
      <c r="BD448" s="44"/>
      <c r="BE448" s="44"/>
      <c r="BF448" s="44"/>
      <c r="BG448" s="44"/>
      <c r="BH448" s="44"/>
      <c r="BI448" s="44"/>
      <c r="BJ448" s="44"/>
      <c r="BK448" s="44"/>
      <c r="BL448" s="44"/>
      <c r="BM448" s="44"/>
      <c r="BN448" s="44"/>
    </row>
    <row r="449" spans="1:66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4"/>
      <c r="AQ449" s="44"/>
      <c r="AR449" s="44"/>
      <c r="AS449" s="44"/>
      <c r="AT449" s="44"/>
      <c r="AU449" s="44"/>
      <c r="AV449" s="44"/>
      <c r="AW449" s="44"/>
      <c r="AX449" s="45"/>
      <c r="AY449" s="44"/>
      <c r="AZ449" s="44"/>
      <c r="BA449" s="44"/>
      <c r="BB449" s="44"/>
      <c r="BC449" s="44"/>
      <c r="BD449" s="44"/>
      <c r="BE449" s="44"/>
      <c r="BF449" s="44"/>
      <c r="BG449" s="44"/>
      <c r="BH449" s="44"/>
      <c r="BI449" s="44"/>
      <c r="BJ449" s="44"/>
      <c r="BK449" s="44"/>
      <c r="BL449" s="44"/>
      <c r="BM449" s="44"/>
      <c r="BN449" s="44"/>
    </row>
    <row r="450" spans="1:66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  <c r="AQ450" s="44"/>
      <c r="AR450" s="44"/>
      <c r="AS450" s="44"/>
      <c r="AT450" s="44"/>
      <c r="AU450" s="44"/>
      <c r="AV450" s="44"/>
      <c r="AW450" s="44"/>
      <c r="AX450" s="45"/>
      <c r="AY450" s="44"/>
      <c r="AZ450" s="44"/>
      <c r="BA450" s="44"/>
      <c r="BB450" s="44"/>
      <c r="BC450" s="44"/>
      <c r="BD450" s="44"/>
      <c r="BE450" s="44"/>
      <c r="BF450" s="44"/>
      <c r="BG450" s="44"/>
      <c r="BH450" s="44"/>
      <c r="BI450" s="44"/>
      <c r="BJ450" s="44"/>
      <c r="BK450" s="44"/>
      <c r="BL450" s="44"/>
      <c r="BM450" s="44"/>
      <c r="BN450" s="44"/>
    </row>
    <row r="451" spans="1:66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4"/>
      <c r="AQ451" s="44"/>
      <c r="AR451" s="44"/>
      <c r="AS451" s="44"/>
      <c r="AT451" s="44"/>
      <c r="AU451" s="44"/>
      <c r="AV451" s="44"/>
      <c r="AW451" s="44"/>
      <c r="AX451" s="45"/>
      <c r="AY451" s="44"/>
      <c r="AZ451" s="44"/>
      <c r="BA451" s="44"/>
      <c r="BB451" s="44"/>
      <c r="BC451" s="44"/>
      <c r="BD451" s="44"/>
      <c r="BE451" s="44"/>
      <c r="BF451" s="44"/>
      <c r="BG451" s="44"/>
      <c r="BH451" s="44"/>
      <c r="BI451" s="44"/>
      <c r="BJ451" s="44"/>
      <c r="BK451" s="44"/>
      <c r="BL451" s="44"/>
      <c r="BM451" s="44"/>
      <c r="BN451" s="44"/>
    </row>
    <row r="452" spans="1:66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4"/>
      <c r="AQ452" s="44"/>
      <c r="AR452" s="44"/>
      <c r="AS452" s="44"/>
      <c r="AT452" s="44"/>
      <c r="AU452" s="44"/>
      <c r="AV452" s="44"/>
      <c r="AW452" s="44"/>
      <c r="AX452" s="45"/>
      <c r="AY452" s="44"/>
      <c r="AZ452" s="44"/>
      <c r="BA452" s="44"/>
      <c r="BB452" s="44"/>
      <c r="BC452" s="44"/>
      <c r="BD452" s="44"/>
      <c r="BE452" s="44"/>
      <c r="BF452" s="44"/>
      <c r="BG452" s="44"/>
      <c r="BH452" s="44"/>
      <c r="BI452" s="44"/>
      <c r="BJ452" s="44"/>
      <c r="BK452" s="44"/>
      <c r="BL452" s="44"/>
      <c r="BM452" s="44"/>
      <c r="BN452" s="44"/>
    </row>
    <row r="453" spans="1:66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4"/>
      <c r="AQ453" s="44"/>
      <c r="AR453" s="44"/>
      <c r="AS453" s="44"/>
      <c r="AT453" s="44"/>
      <c r="AU453" s="44"/>
      <c r="AV453" s="44"/>
      <c r="AW453" s="44"/>
      <c r="AX453" s="45"/>
      <c r="AY453" s="44"/>
      <c r="AZ453" s="44"/>
      <c r="BA453" s="44"/>
      <c r="BB453" s="44"/>
      <c r="BC453" s="44"/>
      <c r="BD453" s="44"/>
      <c r="BE453" s="44"/>
      <c r="BF453" s="44"/>
      <c r="BG453" s="44"/>
      <c r="BH453" s="44"/>
      <c r="BI453" s="44"/>
      <c r="BJ453" s="44"/>
      <c r="BK453" s="44"/>
      <c r="BL453" s="44"/>
      <c r="BM453" s="44"/>
      <c r="BN453" s="44"/>
    </row>
    <row r="454" spans="1:66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  <c r="AQ454" s="44"/>
      <c r="AR454" s="44"/>
      <c r="AS454" s="44"/>
      <c r="AT454" s="44"/>
      <c r="AU454" s="44"/>
      <c r="AV454" s="44"/>
      <c r="AW454" s="44"/>
      <c r="AX454" s="45"/>
      <c r="AY454" s="44"/>
      <c r="AZ454" s="44"/>
      <c r="BA454" s="44"/>
      <c r="BB454" s="44"/>
      <c r="BC454" s="44"/>
      <c r="BD454" s="44"/>
      <c r="BE454" s="44"/>
      <c r="BF454" s="44"/>
      <c r="BG454" s="44"/>
      <c r="BH454" s="44"/>
      <c r="BI454" s="44"/>
      <c r="BJ454" s="44"/>
      <c r="BK454" s="44"/>
      <c r="BL454" s="44"/>
      <c r="BM454" s="44"/>
      <c r="BN454" s="44"/>
    </row>
    <row r="455" spans="1:66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4"/>
      <c r="AQ455" s="44"/>
      <c r="AR455" s="44"/>
      <c r="AS455" s="44"/>
      <c r="AT455" s="44"/>
      <c r="AU455" s="44"/>
      <c r="AV455" s="44"/>
      <c r="AW455" s="44"/>
      <c r="AX455" s="45"/>
      <c r="AY455" s="44"/>
      <c r="AZ455" s="44"/>
      <c r="BA455" s="44"/>
      <c r="BB455" s="44"/>
      <c r="BC455" s="44"/>
      <c r="BD455" s="44"/>
      <c r="BE455" s="44"/>
      <c r="BF455" s="44"/>
      <c r="BG455" s="44"/>
      <c r="BH455" s="44"/>
      <c r="BI455" s="44"/>
      <c r="BJ455" s="44"/>
      <c r="BK455" s="44"/>
      <c r="BL455" s="44"/>
      <c r="BM455" s="44"/>
      <c r="BN455" s="44"/>
    </row>
    <row r="456" spans="1:66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4"/>
      <c r="AQ456" s="44"/>
      <c r="AR456" s="44"/>
      <c r="AS456" s="44"/>
      <c r="AT456" s="44"/>
      <c r="AU456" s="44"/>
      <c r="AV456" s="44"/>
      <c r="AW456" s="44"/>
      <c r="AX456" s="45"/>
      <c r="AY456" s="44"/>
      <c r="AZ456" s="44"/>
      <c r="BA456" s="44"/>
      <c r="BB456" s="44"/>
      <c r="BC456" s="44"/>
      <c r="BD456" s="44"/>
      <c r="BE456" s="44"/>
      <c r="BF456" s="44"/>
      <c r="BG456" s="44"/>
      <c r="BH456" s="44"/>
      <c r="BI456" s="44"/>
      <c r="BJ456" s="44"/>
      <c r="BK456" s="44"/>
      <c r="BL456" s="44"/>
      <c r="BM456" s="44"/>
      <c r="BN456" s="44"/>
    </row>
    <row r="457" spans="1:66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4"/>
      <c r="AQ457" s="44"/>
      <c r="AR457" s="44"/>
      <c r="AS457" s="44"/>
      <c r="AT457" s="44"/>
      <c r="AU457" s="44"/>
      <c r="AV457" s="44"/>
      <c r="AW457" s="44"/>
      <c r="AX457" s="45"/>
      <c r="AY457" s="44"/>
      <c r="AZ457" s="44"/>
      <c r="BA457" s="44"/>
      <c r="BB457" s="44"/>
      <c r="BC457" s="44"/>
      <c r="BD457" s="44"/>
      <c r="BE457" s="44"/>
      <c r="BF457" s="44"/>
      <c r="BG457" s="44"/>
      <c r="BH457" s="44"/>
      <c r="BI457" s="44"/>
      <c r="BJ457" s="44"/>
      <c r="BK457" s="44"/>
      <c r="BL457" s="44"/>
      <c r="BM457" s="44"/>
      <c r="BN457" s="44"/>
    </row>
    <row r="458" spans="1:66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4"/>
      <c r="AQ458" s="44"/>
      <c r="AR458" s="44"/>
      <c r="AS458" s="44"/>
      <c r="AT458" s="44"/>
      <c r="AU458" s="44"/>
      <c r="AV458" s="44"/>
      <c r="AW458" s="44"/>
      <c r="AX458" s="45"/>
      <c r="AY458" s="44"/>
      <c r="AZ458" s="44"/>
      <c r="BA458" s="44"/>
      <c r="BB458" s="44"/>
      <c r="BC458" s="44"/>
      <c r="BD458" s="44"/>
      <c r="BE458" s="44"/>
      <c r="BF458" s="44"/>
      <c r="BG458" s="44"/>
      <c r="BH458" s="44"/>
      <c r="BI458" s="44"/>
      <c r="BJ458" s="44"/>
      <c r="BK458" s="44"/>
      <c r="BL458" s="44"/>
      <c r="BM458" s="44"/>
      <c r="BN458" s="44"/>
    </row>
    <row r="459" spans="1:66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4"/>
      <c r="AQ459" s="44"/>
      <c r="AR459" s="44"/>
      <c r="AS459" s="44"/>
      <c r="AT459" s="44"/>
      <c r="AU459" s="44"/>
      <c r="AV459" s="44"/>
      <c r="AW459" s="44"/>
      <c r="AX459" s="45"/>
      <c r="AY459" s="44"/>
      <c r="AZ459" s="44"/>
      <c r="BA459" s="44"/>
      <c r="BB459" s="44"/>
      <c r="BC459" s="44"/>
      <c r="BD459" s="44"/>
      <c r="BE459" s="44"/>
      <c r="BF459" s="44"/>
      <c r="BG459" s="44"/>
      <c r="BH459" s="44"/>
      <c r="BI459" s="44"/>
      <c r="BJ459" s="44"/>
      <c r="BK459" s="44"/>
      <c r="BL459" s="44"/>
      <c r="BM459" s="44"/>
      <c r="BN459" s="44"/>
    </row>
    <row r="460" spans="1:66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4"/>
      <c r="AQ460" s="44"/>
      <c r="AR460" s="44"/>
      <c r="AS460" s="44"/>
      <c r="AT460" s="44"/>
      <c r="AU460" s="44"/>
      <c r="AV460" s="44"/>
      <c r="AW460" s="44"/>
      <c r="AX460" s="45"/>
      <c r="AY460" s="44"/>
      <c r="AZ460" s="44"/>
      <c r="BA460" s="44"/>
      <c r="BB460" s="44"/>
      <c r="BC460" s="44"/>
      <c r="BD460" s="44"/>
      <c r="BE460" s="44"/>
      <c r="BF460" s="44"/>
      <c r="BG460" s="44"/>
      <c r="BH460" s="44"/>
      <c r="BI460" s="44"/>
      <c r="BJ460" s="44"/>
      <c r="BK460" s="44"/>
      <c r="BL460" s="44"/>
      <c r="BM460" s="44"/>
      <c r="BN460" s="44"/>
    </row>
    <row r="461" spans="1:66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4"/>
      <c r="AQ461" s="44"/>
      <c r="AR461" s="44"/>
      <c r="AS461" s="44"/>
      <c r="AT461" s="44"/>
      <c r="AU461" s="44"/>
      <c r="AV461" s="44"/>
      <c r="AW461" s="44"/>
      <c r="AX461" s="45"/>
      <c r="AY461" s="44"/>
      <c r="AZ461" s="44"/>
      <c r="BA461" s="44"/>
      <c r="BB461" s="44"/>
      <c r="BC461" s="44"/>
      <c r="BD461" s="44"/>
      <c r="BE461" s="44"/>
      <c r="BF461" s="44"/>
      <c r="BG461" s="44"/>
      <c r="BH461" s="44"/>
      <c r="BI461" s="44"/>
      <c r="BJ461" s="44"/>
      <c r="BK461" s="44"/>
      <c r="BL461" s="44"/>
      <c r="BM461" s="44"/>
      <c r="BN461" s="44"/>
    </row>
    <row r="462" spans="1:66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4"/>
      <c r="AU462" s="44"/>
      <c r="AV462" s="44"/>
      <c r="AW462" s="44"/>
      <c r="AX462" s="45"/>
      <c r="AY462" s="44"/>
      <c r="AZ462" s="44"/>
      <c r="BA462" s="44"/>
      <c r="BB462" s="44"/>
      <c r="BC462" s="44"/>
      <c r="BD462" s="44"/>
      <c r="BE462" s="44"/>
      <c r="BF462" s="44"/>
      <c r="BG462" s="44"/>
      <c r="BH462" s="44"/>
      <c r="BI462" s="44"/>
      <c r="BJ462" s="44"/>
      <c r="BK462" s="44"/>
      <c r="BL462" s="44"/>
      <c r="BM462" s="44"/>
      <c r="BN462" s="44"/>
    </row>
    <row r="463" spans="1:66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4"/>
      <c r="AU463" s="44"/>
      <c r="AV463" s="44"/>
      <c r="AW463" s="44"/>
      <c r="AX463" s="45"/>
      <c r="AY463" s="44"/>
      <c r="AZ463" s="44"/>
      <c r="BA463" s="44"/>
      <c r="BB463" s="44"/>
      <c r="BC463" s="44"/>
      <c r="BD463" s="44"/>
      <c r="BE463" s="44"/>
      <c r="BF463" s="44"/>
      <c r="BG463" s="44"/>
      <c r="BH463" s="44"/>
      <c r="BI463" s="44"/>
      <c r="BJ463" s="44"/>
      <c r="BK463" s="44"/>
      <c r="BL463" s="44"/>
      <c r="BM463" s="44"/>
      <c r="BN463" s="44"/>
    </row>
    <row r="464" spans="1:66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  <c r="AQ464" s="44"/>
      <c r="AR464" s="44"/>
      <c r="AS464" s="44"/>
      <c r="AT464" s="44"/>
      <c r="AU464" s="44"/>
      <c r="AV464" s="44"/>
      <c r="AW464" s="44"/>
      <c r="AX464" s="45"/>
      <c r="AY464" s="44"/>
      <c r="AZ464" s="44"/>
      <c r="BA464" s="44"/>
      <c r="BB464" s="44"/>
      <c r="BC464" s="44"/>
      <c r="BD464" s="44"/>
      <c r="BE464" s="44"/>
      <c r="BF464" s="44"/>
      <c r="BG464" s="44"/>
      <c r="BH464" s="44"/>
      <c r="BI464" s="44"/>
      <c r="BJ464" s="44"/>
      <c r="BK464" s="44"/>
      <c r="BL464" s="44"/>
      <c r="BM464" s="44"/>
      <c r="BN464" s="44"/>
    </row>
    <row r="465" spans="1:66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4"/>
      <c r="AQ465" s="44"/>
      <c r="AR465" s="44"/>
      <c r="AS465" s="44"/>
      <c r="AT465" s="44"/>
      <c r="AU465" s="44"/>
      <c r="AV465" s="44"/>
      <c r="AW465" s="44"/>
      <c r="AX465" s="45"/>
      <c r="AY465" s="44"/>
      <c r="AZ465" s="44"/>
      <c r="BA465" s="44"/>
      <c r="BB465" s="44"/>
      <c r="BC465" s="44"/>
      <c r="BD465" s="44"/>
      <c r="BE465" s="44"/>
      <c r="BF465" s="44"/>
      <c r="BG465" s="44"/>
      <c r="BH465" s="44"/>
      <c r="BI465" s="44"/>
      <c r="BJ465" s="44"/>
      <c r="BK465" s="44"/>
      <c r="BL465" s="44"/>
      <c r="BM465" s="44"/>
      <c r="BN465" s="44"/>
    </row>
    <row r="466" spans="1:66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  <c r="AP466" s="44"/>
      <c r="AQ466" s="44"/>
      <c r="AR466" s="44"/>
      <c r="AS466" s="44"/>
      <c r="AT466" s="44"/>
      <c r="AU466" s="44"/>
      <c r="AV466" s="44"/>
      <c r="AW466" s="44"/>
      <c r="AX466" s="45"/>
      <c r="AY466" s="44"/>
      <c r="AZ466" s="44"/>
      <c r="BA466" s="44"/>
      <c r="BB466" s="44"/>
      <c r="BC466" s="44"/>
      <c r="BD466" s="44"/>
      <c r="BE466" s="44"/>
      <c r="BF466" s="44"/>
      <c r="BG466" s="44"/>
      <c r="BH466" s="44"/>
      <c r="BI466" s="44"/>
      <c r="BJ466" s="44"/>
      <c r="BK466" s="44"/>
      <c r="BL466" s="44"/>
      <c r="BM466" s="44"/>
      <c r="BN466" s="44"/>
    </row>
    <row r="467" spans="1:66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  <c r="AP467" s="44"/>
      <c r="AQ467" s="44"/>
      <c r="AR467" s="44"/>
      <c r="AS467" s="44"/>
      <c r="AT467" s="44"/>
      <c r="AU467" s="44"/>
      <c r="AV467" s="44"/>
      <c r="AW467" s="44"/>
      <c r="AX467" s="45"/>
      <c r="AY467" s="44"/>
      <c r="AZ467" s="44"/>
      <c r="BA467" s="44"/>
      <c r="BB467" s="44"/>
      <c r="BC467" s="44"/>
      <c r="BD467" s="44"/>
      <c r="BE467" s="44"/>
      <c r="BF467" s="44"/>
      <c r="BG467" s="44"/>
      <c r="BH467" s="44"/>
      <c r="BI467" s="44"/>
      <c r="BJ467" s="44"/>
      <c r="BK467" s="44"/>
      <c r="BL467" s="44"/>
      <c r="BM467" s="44"/>
      <c r="BN467" s="44"/>
    </row>
    <row r="468" spans="1:66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  <c r="AP468" s="44"/>
      <c r="AQ468" s="44"/>
      <c r="AR468" s="44"/>
      <c r="AS468" s="44"/>
      <c r="AT468" s="44"/>
      <c r="AU468" s="44"/>
      <c r="AV468" s="44"/>
      <c r="AW468" s="44"/>
      <c r="AX468" s="45"/>
      <c r="AY468" s="44"/>
      <c r="AZ468" s="44"/>
      <c r="BA468" s="44"/>
      <c r="BB468" s="44"/>
      <c r="BC468" s="44"/>
      <c r="BD468" s="44"/>
      <c r="BE468" s="44"/>
      <c r="BF468" s="44"/>
      <c r="BG468" s="44"/>
      <c r="BH468" s="44"/>
      <c r="BI468" s="44"/>
      <c r="BJ468" s="44"/>
      <c r="BK468" s="44"/>
      <c r="BL468" s="44"/>
      <c r="BM468" s="44"/>
      <c r="BN468" s="44"/>
    </row>
    <row r="469" spans="1:66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  <c r="AP469" s="44"/>
      <c r="AQ469" s="44"/>
      <c r="AR469" s="44"/>
      <c r="AS469" s="44"/>
      <c r="AT469" s="44"/>
      <c r="AU469" s="44"/>
      <c r="AV469" s="44"/>
      <c r="AW469" s="44"/>
      <c r="AX469" s="45"/>
      <c r="AY469" s="44"/>
      <c r="AZ469" s="44"/>
      <c r="BA469" s="44"/>
      <c r="BB469" s="44"/>
      <c r="BC469" s="44"/>
      <c r="BD469" s="44"/>
      <c r="BE469" s="44"/>
      <c r="BF469" s="44"/>
      <c r="BG469" s="44"/>
      <c r="BH469" s="44"/>
      <c r="BI469" s="44"/>
      <c r="BJ469" s="44"/>
      <c r="BK469" s="44"/>
      <c r="BL469" s="44"/>
      <c r="BM469" s="44"/>
      <c r="BN469" s="44"/>
    </row>
    <row r="470" spans="1:66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4"/>
      <c r="AQ470" s="44"/>
      <c r="AR470" s="44"/>
      <c r="AS470" s="44"/>
      <c r="AT470" s="44"/>
      <c r="AU470" s="44"/>
      <c r="AV470" s="44"/>
      <c r="AW470" s="44"/>
      <c r="AX470" s="45"/>
      <c r="AY470" s="44"/>
      <c r="AZ470" s="44"/>
      <c r="BA470" s="44"/>
      <c r="BB470" s="44"/>
      <c r="BC470" s="44"/>
      <c r="BD470" s="44"/>
      <c r="BE470" s="44"/>
      <c r="BF470" s="44"/>
      <c r="BG470" s="44"/>
      <c r="BH470" s="44"/>
      <c r="BI470" s="44"/>
      <c r="BJ470" s="44"/>
      <c r="BK470" s="44"/>
      <c r="BL470" s="44"/>
      <c r="BM470" s="44"/>
      <c r="BN470" s="44"/>
    </row>
    <row r="471" spans="1:66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4"/>
      <c r="AQ471" s="44"/>
      <c r="AR471" s="44"/>
      <c r="AS471" s="44"/>
      <c r="AT471" s="44"/>
      <c r="AU471" s="44"/>
      <c r="AV471" s="44"/>
      <c r="AW471" s="44"/>
      <c r="AX471" s="45"/>
      <c r="AY471" s="44"/>
      <c r="AZ471" s="44"/>
      <c r="BA471" s="44"/>
      <c r="BB471" s="44"/>
      <c r="BC471" s="44"/>
      <c r="BD471" s="44"/>
      <c r="BE471" s="44"/>
      <c r="BF471" s="44"/>
      <c r="BG471" s="44"/>
      <c r="BH471" s="44"/>
      <c r="BI471" s="44"/>
      <c r="BJ471" s="44"/>
      <c r="BK471" s="44"/>
      <c r="BL471" s="44"/>
      <c r="BM471" s="44"/>
      <c r="BN471" s="44"/>
    </row>
    <row r="472" spans="1:66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4"/>
      <c r="AQ472" s="44"/>
      <c r="AR472" s="44"/>
      <c r="AS472" s="44"/>
      <c r="AT472" s="44"/>
      <c r="AU472" s="44"/>
      <c r="AV472" s="44"/>
      <c r="AW472" s="44"/>
      <c r="AX472" s="45"/>
      <c r="AY472" s="44"/>
      <c r="AZ472" s="44"/>
      <c r="BA472" s="44"/>
      <c r="BB472" s="44"/>
      <c r="BC472" s="44"/>
      <c r="BD472" s="44"/>
      <c r="BE472" s="44"/>
      <c r="BF472" s="44"/>
      <c r="BG472" s="44"/>
      <c r="BH472" s="44"/>
      <c r="BI472" s="44"/>
      <c r="BJ472" s="44"/>
      <c r="BK472" s="44"/>
      <c r="BL472" s="44"/>
      <c r="BM472" s="44"/>
      <c r="BN472" s="44"/>
    </row>
    <row r="473" spans="1:66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  <c r="AQ473" s="44"/>
      <c r="AR473" s="44"/>
      <c r="AS473" s="44"/>
      <c r="AT473" s="44"/>
      <c r="AU473" s="44"/>
      <c r="AV473" s="44"/>
      <c r="AW473" s="44"/>
      <c r="AX473" s="45"/>
      <c r="AY473" s="44"/>
      <c r="AZ473" s="44"/>
      <c r="BA473" s="44"/>
      <c r="BB473" s="44"/>
      <c r="BC473" s="44"/>
      <c r="BD473" s="44"/>
      <c r="BE473" s="44"/>
      <c r="BF473" s="44"/>
      <c r="BG473" s="44"/>
      <c r="BH473" s="44"/>
      <c r="BI473" s="44"/>
      <c r="BJ473" s="44"/>
      <c r="BK473" s="44"/>
      <c r="BL473" s="44"/>
      <c r="BM473" s="44"/>
      <c r="BN473" s="44"/>
    </row>
    <row r="474" spans="1:66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  <c r="AP474" s="44"/>
      <c r="AQ474" s="44"/>
      <c r="AR474" s="44"/>
      <c r="AS474" s="44"/>
      <c r="AT474" s="44"/>
      <c r="AU474" s="44"/>
      <c r="AV474" s="44"/>
      <c r="AW474" s="44"/>
      <c r="AX474" s="45"/>
      <c r="AY474" s="44"/>
      <c r="AZ474" s="44"/>
      <c r="BA474" s="44"/>
      <c r="BB474" s="44"/>
      <c r="BC474" s="44"/>
      <c r="BD474" s="44"/>
      <c r="BE474" s="44"/>
      <c r="BF474" s="44"/>
      <c r="BG474" s="44"/>
      <c r="BH474" s="44"/>
      <c r="BI474" s="44"/>
      <c r="BJ474" s="44"/>
      <c r="BK474" s="44"/>
      <c r="BL474" s="44"/>
      <c r="BM474" s="44"/>
      <c r="BN474" s="44"/>
    </row>
    <row r="475" spans="1:66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4"/>
      <c r="AQ475" s="44"/>
      <c r="AR475" s="44"/>
      <c r="AS475" s="44"/>
      <c r="AT475" s="44"/>
      <c r="AU475" s="44"/>
      <c r="AV475" s="44"/>
      <c r="AW475" s="44"/>
      <c r="AX475" s="45"/>
      <c r="AY475" s="44"/>
      <c r="AZ475" s="44"/>
      <c r="BA475" s="44"/>
      <c r="BB475" s="44"/>
      <c r="BC475" s="44"/>
      <c r="BD475" s="44"/>
      <c r="BE475" s="44"/>
      <c r="BF475" s="44"/>
      <c r="BG475" s="44"/>
      <c r="BH475" s="44"/>
      <c r="BI475" s="44"/>
      <c r="BJ475" s="44"/>
      <c r="BK475" s="44"/>
      <c r="BL475" s="44"/>
      <c r="BM475" s="44"/>
      <c r="BN475" s="44"/>
    </row>
    <row r="476" spans="1:66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  <c r="AP476" s="44"/>
      <c r="AQ476" s="44"/>
      <c r="AR476" s="44"/>
      <c r="AS476" s="44"/>
      <c r="AT476" s="44"/>
      <c r="AU476" s="44"/>
      <c r="AV476" s="44"/>
      <c r="AW476" s="44"/>
      <c r="AX476" s="45"/>
      <c r="AY476" s="44"/>
      <c r="AZ476" s="44"/>
      <c r="BA476" s="44"/>
      <c r="BB476" s="44"/>
      <c r="BC476" s="44"/>
      <c r="BD476" s="44"/>
      <c r="BE476" s="44"/>
      <c r="BF476" s="44"/>
      <c r="BG476" s="44"/>
      <c r="BH476" s="44"/>
      <c r="BI476" s="44"/>
      <c r="BJ476" s="44"/>
      <c r="BK476" s="44"/>
      <c r="BL476" s="44"/>
      <c r="BM476" s="44"/>
      <c r="BN476" s="44"/>
    </row>
    <row r="477" spans="1:66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4"/>
      <c r="AQ477" s="44"/>
      <c r="AR477" s="44"/>
      <c r="AS477" s="44"/>
      <c r="AT477" s="44"/>
      <c r="AU477" s="44"/>
      <c r="AV477" s="44"/>
      <c r="AW477" s="44"/>
      <c r="AX477" s="45"/>
      <c r="AY477" s="44"/>
      <c r="AZ477" s="44"/>
      <c r="BA477" s="44"/>
      <c r="BB477" s="44"/>
      <c r="BC477" s="44"/>
      <c r="BD477" s="44"/>
      <c r="BE477" s="44"/>
      <c r="BF477" s="44"/>
      <c r="BG477" s="44"/>
      <c r="BH477" s="44"/>
      <c r="BI477" s="44"/>
      <c r="BJ477" s="44"/>
      <c r="BK477" s="44"/>
      <c r="BL477" s="44"/>
      <c r="BM477" s="44"/>
      <c r="BN477" s="44"/>
    </row>
    <row r="478" spans="1:66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4"/>
      <c r="AQ478" s="44"/>
      <c r="AR478" s="44"/>
      <c r="AS478" s="44"/>
      <c r="AT478" s="44"/>
      <c r="AU478" s="44"/>
      <c r="AV478" s="44"/>
      <c r="AW478" s="44"/>
      <c r="AX478" s="45"/>
      <c r="AY478" s="44"/>
      <c r="AZ478" s="44"/>
      <c r="BA478" s="44"/>
      <c r="BB478" s="44"/>
      <c r="BC478" s="44"/>
      <c r="BD478" s="44"/>
      <c r="BE478" s="44"/>
      <c r="BF478" s="44"/>
      <c r="BG478" s="44"/>
      <c r="BH478" s="44"/>
      <c r="BI478" s="44"/>
      <c r="BJ478" s="44"/>
      <c r="BK478" s="44"/>
      <c r="BL478" s="44"/>
      <c r="BM478" s="44"/>
      <c r="BN478" s="44"/>
    </row>
    <row r="479" spans="1:66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4"/>
      <c r="AQ479" s="44"/>
      <c r="AR479" s="44"/>
      <c r="AS479" s="44"/>
      <c r="AT479" s="44"/>
      <c r="AU479" s="44"/>
      <c r="AV479" s="44"/>
      <c r="AW479" s="44"/>
      <c r="AX479" s="45"/>
      <c r="AY479" s="44"/>
      <c r="AZ479" s="44"/>
      <c r="BA479" s="44"/>
      <c r="BB479" s="44"/>
      <c r="BC479" s="44"/>
      <c r="BD479" s="44"/>
      <c r="BE479" s="44"/>
      <c r="BF479" s="44"/>
      <c r="BG479" s="44"/>
      <c r="BH479" s="44"/>
      <c r="BI479" s="44"/>
      <c r="BJ479" s="44"/>
      <c r="BK479" s="44"/>
      <c r="BL479" s="44"/>
      <c r="BM479" s="44"/>
      <c r="BN479" s="44"/>
    </row>
    <row r="480" spans="1:66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4"/>
      <c r="AQ480" s="44"/>
      <c r="AR480" s="44"/>
      <c r="AS480" s="44"/>
      <c r="AT480" s="44"/>
      <c r="AU480" s="44"/>
      <c r="AV480" s="44"/>
      <c r="AW480" s="44"/>
      <c r="AX480" s="45"/>
      <c r="AY480" s="44"/>
      <c r="AZ480" s="44"/>
      <c r="BA480" s="44"/>
      <c r="BB480" s="44"/>
      <c r="BC480" s="44"/>
      <c r="BD480" s="44"/>
      <c r="BE480" s="44"/>
      <c r="BF480" s="44"/>
      <c r="BG480" s="44"/>
      <c r="BH480" s="44"/>
      <c r="BI480" s="44"/>
      <c r="BJ480" s="44"/>
      <c r="BK480" s="44"/>
      <c r="BL480" s="44"/>
      <c r="BM480" s="44"/>
      <c r="BN480" s="44"/>
    </row>
    <row r="481" spans="1:66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4"/>
      <c r="AQ481" s="44"/>
      <c r="AR481" s="44"/>
      <c r="AS481" s="44"/>
      <c r="AT481" s="44"/>
      <c r="AU481" s="44"/>
      <c r="AV481" s="44"/>
      <c r="AW481" s="44"/>
      <c r="AX481" s="45"/>
      <c r="AY481" s="44"/>
      <c r="AZ481" s="44"/>
      <c r="BA481" s="44"/>
      <c r="BB481" s="44"/>
      <c r="BC481" s="44"/>
      <c r="BD481" s="44"/>
      <c r="BE481" s="44"/>
      <c r="BF481" s="44"/>
      <c r="BG481" s="44"/>
      <c r="BH481" s="44"/>
      <c r="BI481" s="44"/>
      <c r="BJ481" s="44"/>
      <c r="BK481" s="44"/>
      <c r="BL481" s="44"/>
      <c r="BM481" s="44"/>
      <c r="BN481" s="44"/>
    </row>
    <row r="482" spans="1:66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  <c r="AP482" s="44"/>
      <c r="AQ482" s="44"/>
      <c r="AR482" s="44"/>
      <c r="AS482" s="44"/>
      <c r="AT482" s="44"/>
      <c r="AU482" s="44"/>
      <c r="AV482" s="44"/>
      <c r="AW482" s="44"/>
      <c r="AX482" s="45"/>
      <c r="AY482" s="44"/>
      <c r="AZ482" s="44"/>
      <c r="BA482" s="44"/>
      <c r="BB482" s="44"/>
      <c r="BC482" s="44"/>
      <c r="BD482" s="44"/>
      <c r="BE482" s="44"/>
      <c r="BF482" s="44"/>
      <c r="BG482" s="44"/>
      <c r="BH482" s="44"/>
      <c r="BI482" s="44"/>
      <c r="BJ482" s="44"/>
      <c r="BK482" s="44"/>
      <c r="BL482" s="44"/>
      <c r="BM482" s="44"/>
      <c r="BN482" s="44"/>
    </row>
    <row r="483" spans="1:66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44"/>
      <c r="AS483" s="44"/>
      <c r="AT483" s="44"/>
      <c r="AU483" s="44"/>
      <c r="AV483" s="44"/>
      <c r="AW483" s="44"/>
      <c r="AX483" s="45"/>
      <c r="AY483" s="44"/>
      <c r="AZ483" s="44"/>
      <c r="BA483" s="44"/>
      <c r="BB483" s="44"/>
      <c r="BC483" s="44"/>
      <c r="BD483" s="44"/>
      <c r="BE483" s="44"/>
      <c r="BF483" s="44"/>
      <c r="BG483" s="44"/>
      <c r="BH483" s="44"/>
      <c r="BI483" s="44"/>
      <c r="BJ483" s="44"/>
      <c r="BK483" s="44"/>
      <c r="BL483" s="44"/>
      <c r="BM483" s="44"/>
      <c r="BN483" s="44"/>
    </row>
    <row r="484" spans="1:66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44"/>
      <c r="AU484" s="44"/>
      <c r="AV484" s="44"/>
      <c r="AW484" s="44"/>
      <c r="AX484" s="45"/>
      <c r="AY484" s="44"/>
      <c r="AZ484" s="44"/>
      <c r="BA484" s="44"/>
      <c r="BB484" s="44"/>
      <c r="BC484" s="44"/>
      <c r="BD484" s="44"/>
      <c r="BE484" s="44"/>
      <c r="BF484" s="44"/>
      <c r="BG484" s="44"/>
      <c r="BH484" s="44"/>
      <c r="BI484" s="44"/>
      <c r="BJ484" s="44"/>
      <c r="BK484" s="44"/>
      <c r="BL484" s="44"/>
      <c r="BM484" s="44"/>
      <c r="BN484" s="44"/>
    </row>
    <row r="485" spans="1:66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  <c r="AQ485" s="44"/>
      <c r="AR485" s="44"/>
      <c r="AS485" s="44"/>
      <c r="AT485" s="44"/>
      <c r="AU485" s="44"/>
      <c r="AV485" s="44"/>
      <c r="AW485" s="44"/>
      <c r="AX485" s="45"/>
      <c r="AY485" s="44"/>
      <c r="AZ485" s="44"/>
      <c r="BA485" s="44"/>
      <c r="BB485" s="44"/>
      <c r="BC485" s="44"/>
      <c r="BD485" s="44"/>
      <c r="BE485" s="44"/>
      <c r="BF485" s="44"/>
      <c r="BG485" s="44"/>
      <c r="BH485" s="44"/>
      <c r="BI485" s="44"/>
      <c r="BJ485" s="44"/>
      <c r="BK485" s="44"/>
      <c r="BL485" s="44"/>
      <c r="BM485" s="44"/>
      <c r="BN485" s="44"/>
    </row>
    <row r="486" spans="1:66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4"/>
      <c r="AU486" s="44"/>
      <c r="AV486" s="44"/>
      <c r="AW486" s="44"/>
      <c r="AX486" s="45"/>
      <c r="AY486" s="44"/>
      <c r="AZ486" s="44"/>
      <c r="BA486" s="44"/>
      <c r="BB486" s="44"/>
      <c r="BC486" s="44"/>
      <c r="BD486" s="44"/>
      <c r="BE486" s="44"/>
      <c r="BF486" s="44"/>
      <c r="BG486" s="44"/>
      <c r="BH486" s="44"/>
      <c r="BI486" s="44"/>
      <c r="BJ486" s="44"/>
      <c r="BK486" s="44"/>
      <c r="BL486" s="44"/>
      <c r="BM486" s="44"/>
      <c r="BN486" s="44"/>
    </row>
    <row r="487" spans="1:66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  <c r="AP487" s="44"/>
      <c r="AQ487" s="44"/>
      <c r="AR487" s="44"/>
      <c r="AS487" s="44"/>
      <c r="AT487" s="44"/>
      <c r="AU487" s="44"/>
      <c r="AV487" s="44"/>
      <c r="AW487" s="44"/>
      <c r="AX487" s="45"/>
      <c r="AY487" s="44"/>
      <c r="AZ487" s="44"/>
      <c r="BA487" s="44"/>
      <c r="BB487" s="44"/>
      <c r="BC487" s="44"/>
      <c r="BD487" s="44"/>
      <c r="BE487" s="44"/>
      <c r="BF487" s="44"/>
      <c r="BG487" s="44"/>
      <c r="BH487" s="44"/>
      <c r="BI487" s="44"/>
      <c r="BJ487" s="44"/>
      <c r="BK487" s="44"/>
      <c r="BL487" s="44"/>
      <c r="BM487" s="44"/>
      <c r="BN487" s="44"/>
    </row>
    <row r="488" spans="1:66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/>
      <c r="AR488" s="44"/>
      <c r="AS488" s="44"/>
      <c r="AT488" s="44"/>
      <c r="AU488" s="44"/>
      <c r="AV488" s="44"/>
      <c r="AW488" s="44"/>
      <c r="AX488" s="45"/>
      <c r="AY488" s="44"/>
      <c r="AZ488" s="44"/>
      <c r="BA488" s="44"/>
      <c r="BB488" s="44"/>
      <c r="BC488" s="44"/>
      <c r="BD488" s="44"/>
      <c r="BE488" s="44"/>
      <c r="BF488" s="44"/>
      <c r="BG488" s="44"/>
      <c r="BH488" s="44"/>
      <c r="BI488" s="44"/>
      <c r="BJ488" s="44"/>
      <c r="BK488" s="44"/>
      <c r="BL488" s="44"/>
      <c r="BM488" s="44"/>
      <c r="BN488" s="44"/>
    </row>
    <row r="489" spans="1:66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  <c r="AQ489" s="44"/>
      <c r="AR489" s="44"/>
      <c r="AS489" s="44"/>
      <c r="AT489" s="44"/>
      <c r="AU489" s="44"/>
      <c r="AV489" s="44"/>
      <c r="AW489" s="44"/>
      <c r="AX489" s="45"/>
      <c r="AY489" s="44"/>
      <c r="AZ489" s="44"/>
      <c r="BA489" s="44"/>
      <c r="BB489" s="44"/>
      <c r="BC489" s="44"/>
      <c r="BD489" s="44"/>
      <c r="BE489" s="44"/>
      <c r="BF489" s="44"/>
      <c r="BG489" s="44"/>
      <c r="BH489" s="44"/>
      <c r="BI489" s="44"/>
      <c r="BJ489" s="44"/>
      <c r="BK489" s="44"/>
      <c r="BL489" s="44"/>
      <c r="BM489" s="44"/>
      <c r="BN489" s="44"/>
    </row>
    <row r="490" spans="1:66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  <c r="AP490" s="44"/>
      <c r="AQ490" s="44"/>
      <c r="AR490" s="44"/>
      <c r="AS490" s="44"/>
      <c r="AT490" s="44"/>
      <c r="AU490" s="44"/>
      <c r="AV490" s="44"/>
      <c r="AW490" s="44"/>
      <c r="AX490" s="45"/>
      <c r="AY490" s="44"/>
      <c r="AZ490" s="44"/>
      <c r="BA490" s="44"/>
      <c r="BB490" s="44"/>
      <c r="BC490" s="44"/>
      <c r="BD490" s="44"/>
      <c r="BE490" s="44"/>
      <c r="BF490" s="44"/>
      <c r="BG490" s="44"/>
      <c r="BH490" s="44"/>
      <c r="BI490" s="44"/>
      <c r="BJ490" s="44"/>
      <c r="BK490" s="44"/>
      <c r="BL490" s="44"/>
      <c r="BM490" s="44"/>
      <c r="BN490" s="44"/>
    </row>
    <row r="491" spans="1:66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  <c r="AG491" s="44"/>
      <c r="AH491" s="44"/>
      <c r="AI491" s="44"/>
      <c r="AJ491" s="44"/>
      <c r="AK491" s="44"/>
      <c r="AL491" s="44"/>
      <c r="AM491" s="44"/>
      <c r="AN491" s="44"/>
      <c r="AO491" s="44"/>
      <c r="AP491" s="44"/>
      <c r="AQ491" s="44"/>
      <c r="AR491" s="44"/>
      <c r="AS491" s="44"/>
      <c r="AT491" s="44"/>
      <c r="AU491" s="44"/>
      <c r="AV491" s="44"/>
      <c r="AW491" s="44"/>
      <c r="AX491" s="45"/>
      <c r="AY491" s="44"/>
      <c r="AZ491" s="44"/>
      <c r="BA491" s="44"/>
      <c r="BB491" s="44"/>
      <c r="BC491" s="44"/>
      <c r="BD491" s="44"/>
      <c r="BE491" s="44"/>
      <c r="BF491" s="44"/>
      <c r="BG491" s="44"/>
      <c r="BH491" s="44"/>
      <c r="BI491" s="44"/>
      <c r="BJ491" s="44"/>
      <c r="BK491" s="44"/>
      <c r="BL491" s="44"/>
      <c r="BM491" s="44"/>
      <c r="BN491" s="44"/>
    </row>
    <row r="492" spans="1:66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  <c r="AI492" s="44"/>
      <c r="AJ492" s="44"/>
      <c r="AK492" s="44"/>
      <c r="AL492" s="44"/>
      <c r="AM492" s="44"/>
      <c r="AN492" s="44"/>
      <c r="AO492" s="44"/>
      <c r="AP492" s="44"/>
      <c r="AQ492" s="44"/>
      <c r="AR492" s="44"/>
      <c r="AS492" s="44"/>
      <c r="AT492" s="44"/>
      <c r="AU492" s="44"/>
      <c r="AV492" s="44"/>
      <c r="AW492" s="44"/>
      <c r="AX492" s="45"/>
      <c r="AY492" s="44"/>
      <c r="AZ492" s="44"/>
      <c r="BA492" s="44"/>
      <c r="BB492" s="44"/>
      <c r="BC492" s="44"/>
      <c r="BD492" s="44"/>
      <c r="BE492" s="44"/>
      <c r="BF492" s="44"/>
      <c r="BG492" s="44"/>
      <c r="BH492" s="44"/>
      <c r="BI492" s="44"/>
      <c r="BJ492" s="44"/>
      <c r="BK492" s="44"/>
      <c r="BL492" s="44"/>
      <c r="BM492" s="44"/>
      <c r="BN492" s="44"/>
    </row>
    <row r="493" spans="1:66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  <c r="AP493" s="44"/>
      <c r="AQ493" s="44"/>
      <c r="AR493" s="44"/>
      <c r="AS493" s="44"/>
      <c r="AT493" s="44"/>
      <c r="AU493" s="44"/>
      <c r="AV493" s="44"/>
      <c r="AW493" s="44"/>
      <c r="AX493" s="45"/>
      <c r="AY493" s="44"/>
      <c r="AZ493" s="44"/>
      <c r="BA493" s="44"/>
      <c r="BB493" s="44"/>
      <c r="BC493" s="44"/>
      <c r="BD493" s="44"/>
      <c r="BE493" s="44"/>
      <c r="BF493" s="44"/>
      <c r="BG493" s="44"/>
      <c r="BH493" s="44"/>
      <c r="BI493" s="44"/>
      <c r="BJ493" s="44"/>
      <c r="BK493" s="44"/>
      <c r="BL493" s="44"/>
      <c r="BM493" s="44"/>
      <c r="BN493" s="44"/>
    </row>
    <row r="494" spans="1:66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  <c r="AI494" s="44"/>
      <c r="AJ494" s="44"/>
      <c r="AK494" s="44"/>
      <c r="AL494" s="44"/>
      <c r="AM494" s="44"/>
      <c r="AN494" s="44"/>
      <c r="AO494" s="44"/>
      <c r="AP494" s="44"/>
      <c r="AQ494" s="44"/>
      <c r="AR494" s="44"/>
      <c r="AS494" s="44"/>
      <c r="AT494" s="44"/>
      <c r="AU494" s="44"/>
      <c r="AV494" s="44"/>
      <c r="AW494" s="44"/>
      <c r="AX494" s="45"/>
      <c r="AY494" s="44"/>
      <c r="AZ494" s="44"/>
      <c r="BA494" s="44"/>
      <c r="BB494" s="44"/>
      <c r="BC494" s="44"/>
      <c r="BD494" s="44"/>
      <c r="BE494" s="44"/>
      <c r="BF494" s="44"/>
      <c r="BG494" s="44"/>
      <c r="BH494" s="44"/>
      <c r="BI494" s="44"/>
      <c r="BJ494" s="44"/>
      <c r="BK494" s="44"/>
      <c r="BL494" s="44"/>
      <c r="BM494" s="44"/>
      <c r="BN494" s="44"/>
    </row>
    <row r="495" spans="1:66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44"/>
      <c r="AI495" s="44"/>
      <c r="AJ495" s="44"/>
      <c r="AK495" s="44"/>
      <c r="AL495" s="44"/>
      <c r="AM495" s="44"/>
      <c r="AN495" s="44"/>
      <c r="AO495" s="44"/>
      <c r="AP495" s="44"/>
      <c r="AQ495" s="44"/>
      <c r="AR495" s="44"/>
      <c r="AS495" s="44"/>
      <c r="AT495" s="44"/>
      <c r="AU495" s="44"/>
      <c r="AV495" s="44"/>
      <c r="AW495" s="44"/>
      <c r="AX495" s="45"/>
      <c r="AY495" s="44"/>
      <c r="AZ495" s="44"/>
      <c r="BA495" s="44"/>
      <c r="BB495" s="44"/>
      <c r="BC495" s="44"/>
      <c r="BD495" s="44"/>
      <c r="BE495" s="44"/>
      <c r="BF495" s="44"/>
      <c r="BG495" s="44"/>
      <c r="BH495" s="44"/>
      <c r="BI495" s="44"/>
      <c r="BJ495" s="44"/>
      <c r="BK495" s="44"/>
      <c r="BL495" s="44"/>
      <c r="BM495" s="44"/>
      <c r="BN495" s="44"/>
    </row>
    <row r="496" spans="1:66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  <c r="AP496" s="44"/>
      <c r="AQ496" s="44"/>
      <c r="AR496" s="44"/>
      <c r="AS496" s="44"/>
      <c r="AT496" s="44"/>
      <c r="AU496" s="44"/>
      <c r="AV496" s="44"/>
      <c r="AW496" s="44"/>
      <c r="AX496" s="45"/>
      <c r="AY496" s="44"/>
      <c r="AZ496" s="44"/>
      <c r="BA496" s="44"/>
      <c r="BB496" s="44"/>
      <c r="BC496" s="44"/>
      <c r="BD496" s="44"/>
      <c r="BE496" s="44"/>
      <c r="BF496" s="44"/>
      <c r="BG496" s="44"/>
      <c r="BH496" s="44"/>
      <c r="BI496" s="44"/>
      <c r="BJ496" s="44"/>
      <c r="BK496" s="44"/>
      <c r="BL496" s="44"/>
      <c r="BM496" s="44"/>
      <c r="BN496" s="44"/>
    </row>
    <row r="497" spans="1:66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  <c r="AI497" s="44"/>
      <c r="AJ497" s="44"/>
      <c r="AK497" s="44"/>
      <c r="AL497" s="44"/>
      <c r="AM497" s="44"/>
      <c r="AN497" s="44"/>
      <c r="AO497" s="44"/>
      <c r="AP497" s="44"/>
      <c r="AQ497" s="44"/>
      <c r="AR497" s="44"/>
      <c r="AS497" s="44"/>
      <c r="AT497" s="44"/>
      <c r="AU497" s="44"/>
      <c r="AV497" s="44"/>
      <c r="AW497" s="44"/>
      <c r="AX497" s="45"/>
      <c r="AY497" s="44"/>
      <c r="AZ497" s="44"/>
      <c r="BA497" s="44"/>
      <c r="BB497" s="44"/>
      <c r="BC497" s="44"/>
      <c r="BD497" s="44"/>
      <c r="BE497" s="44"/>
      <c r="BF497" s="44"/>
      <c r="BG497" s="44"/>
      <c r="BH497" s="44"/>
      <c r="BI497" s="44"/>
      <c r="BJ497" s="44"/>
      <c r="BK497" s="44"/>
      <c r="BL497" s="44"/>
      <c r="BM497" s="44"/>
      <c r="BN497" s="44"/>
    </row>
    <row r="498" spans="1:66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  <c r="AP498" s="44"/>
      <c r="AQ498" s="44"/>
      <c r="AR498" s="44"/>
      <c r="AS498" s="44"/>
      <c r="AT498" s="44"/>
      <c r="AU498" s="44"/>
      <c r="AV498" s="44"/>
      <c r="AW498" s="44"/>
      <c r="AX498" s="45"/>
      <c r="AY498" s="44"/>
      <c r="AZ498" s="44"/>
      <c r="BA498" s="44"/>
      <c r="BB498" s="44"/>
      <c r="BC498" s="44"/>
      <c r="BD498" s="44"/>
      <c r="BE498" s="44"/>
      <c r="BF498" s="44"/>
      <c r="BG498" s="44"/>
      <c r="BH498" s="44"/>
      <c r="BI498" s="44"/>
      <c r="BJ498" s="44"/>
      <c r="BK498" s="44"/>
      <c r="BL498" s="44"/>
      <c r="BM498" s="44"/>
      <c r="BN498" s="44"/>
    </row>
    <row r="499" spans="1:66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  <c r="AP499" s="44"/>
      <c r="AQ499" s="44"/>
      <c r="AR499" s="44"/>
      <c r="AS499" s="44"/>
      <c r="AT499" s="44"/>
      <c r="AU499" s="44"/>
      <c r="AV499" s="44"/>
      <c r="AW499" s="44"/>
      <c r="AX499" s="45"/>
      <c r="AY499" s="44"/>
      <c r="AZ499" s="44"/>
      <c r="BA499" s="44"/>
      <c r="BB499" s="44"/>
      <c r="BC499" s="44"/>
      <c r="BD499" s="44"/>
      <c r="BE499" s="44"/>
      <c r="BF499" s="44"/>
      <c r="BG499" s="44"/>
      <c r="BH499" s="44"/>
      <c r="BI499" s="44"/>
      <c r="BJ499" s="44"/>
      <c r="BK499" s="44"/>
      <c r="BL499" s="44"/>
      <c r="BM499" s="44"/>
      <c r="BN499" s="44"/>
    </row>
    <row r="500" spans="1:66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  <c r="AJ500" s="44"/>
      <c r="AK500" s="44"/>
      <c r="AL500" s="44"/>
      <c r="AM500" s="44"/>
      <c r="AN500" s="44"/>
      <c r="AO500" s="44"/>
      <c r="AP500" s="44"/>
      <c r="AQ500" s="44"/>
      <c r="AR500" s="44"/>
      <c r="AS500" s="44"/>
      <c r="AT500" s="44"/>
      <c r="AU500" s="44"/>
      <c r="AV500" s="44"/>
      <c r="AW500" s="44"/>
      <c r="AX500" s="45"/>
      <c r="AY500" s="44"/>
      <c r="AZ500" s="44"/>
      <c r="BA500" s="44"/>
      <c r="BB500" s="44"/>
      <c r="BC500" s="44"/>
      <c r="BD500" s="44"/>
      <c r="BE500" s="44"/>
      <c r="BF500" s="44"/>
      <c r="BG500" s="44"/>
      <c r="BH500" s="44"/>
      <c r="BI500" s="44"/>
      <c r="BJ500" s="44"/>
      <c r="BK500" s="44"/>
      <c r="BL500" s="44"/>
      <c r="BM500" s="44"/>
      <c r="BN500" s="44"/>
    </row>
    <row r="501" spans="1:66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  <c r="AI501" s="44"/>
      <c r="AJ501" s="44"/>
      <c r="AK501" s="44"/>
      <c r="AL501" s="44"/>
      <c r="AM501" s="44"/>
      <c r="AN501" s="44"/>
      <c r="AO501" s="44"/>
      <c r="AP501" s="44"/>
      <c r="AQ501" s="44"/>
      <c r="AR501" s="44"/>
      <c r="AS501" s="44"/>
      <c r="AT501" s="44"/>
      <c r="AU501" s="44"/>
      <c r="AV501" s="44"/>
      <c r="AW501" s="44"/>
      <c r="AX501" s="45"/>
      <c r="AY501" s="44"/>
      <c r="AZ501" s="44"/>
      <c r="BA501" s="44"/>
      <c r="BB501" s="44"/>
      <c r="BC501" s="44"/>
      <c r="BD501" s="44"/>
      <c r="BE501" s="44"/>
      <c r="BF501" s="44"/>
      <c r="BG501" s="44"/>
      <c r="BH501" s="44"/>
      <c r="BI501" s="44"/>
      <c r="BJ501" s="44"/>
      <c r="BK501" s="44"/>
      <c r="BL501" s="44"/>
      <c r="BM501" s="44"/>
      <c r="BN501" s="44"/>
    </row>
    <row r="502" spans="1:66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  <c r="AG502" s="44"/>
      <c r="AH502" s="44"/>
      <c r="AI502" s="44"/>
      <c r="AJ502" s="44"/>
      <c r="AK502" s="44"/>
      <c r="AL502" s="44"/>
      <c r="AM502" s="44"/>
      <c r="AN502" s="44"/>
      <c r="AO502" s="44"/>
      <c r="AP502" s="44"/>
      <c r="AQ502" s="44"/>
      <c r="AR502" s="44"/>
      <c r="AS502" s="44"/>
      <c r="AT502" s="44"/>
      <c r="AU502" s="44"/>
      <c r="AV502" s="44"/>
      <c r="AW502" s="44"/>
      <c r="AX502" s="45"/>
      <c r="AY502" s="44"/>
      <c r="AZ502" s="44"/>
      <c r="BA502" s="44"/>
      <c r="BB502" s="44"/>
      <c r="BC502" s="44"/>
      <c r="BD502" s="44"/>
      <c r="BE502" s="44"/>
      <c r="BF502" s="44"/>
      <c r="BG502" s="44"/>
      <c r="BH502" s="44"/>
      <c r="BI502" s="44"/>
      <c r="BJ502" s="44"/>
      <c r="BK502" s="44"/>
      <c r="BL502" s="44"/>
      <c r="BM502" s="44"/>
      <c r="BN502" s="44"/>
    </row>
    <row r="503" spans="1:66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  <c r="AI503" s="44"/>
      <c r="AJ503" s="44"/>
      <c r="AK503" s="44"/>
      <c r="AL503" s="44"/>
      <c r="AM503" s="44"/>
      <c r="AN503" s="44"/>
      <c r="AO503" s="44"/>
      <c r="AP503" s="44"/>
      <c r="AQ503" s="44"/>
      <c r="AR503" s="44"/>
      <c r="AS503" s="44"/>
      <c r="AT503" s="44"/>
      <c r="AU503" s="44"/>
      <c r="AV503" s="44"/>
      <c r="AW503" s="44"/>
      <c r="AX503" s="45"/>
      <c r="AY503" s="44"/>
      <c r="AZ503" s="44"/>
      <c r="BA503" s="44"/>
      <c r="BB503" s="44"/>
      <c r="BC503" s="44"/>
      <c r="BD503" s="44"/>
      <c r="BE503" s="44"/>
      <c r="BF503" s="44"/>
      <c r="BG503" s="44"/>
      <c r="BH503" s="44"/>
      <c r="BI503" s="44"/>
      <c r="BJ503" s="44"/>
      <c r="BK503" s="44"/>
      <c r="BL503" s="44"/>
      <c r="BM503" s="44"/>
      <c r="BN503" s="44"/>
    </row>
    <row r="504" spans="1:66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/>
      <c r="AJ504" s="44"/>
      <c r="AK504" s="44"/>
      <c r="AL504" s="44"/>
      <c r="AM504" s="44"/>
      <c r="AN504" s="44"/>
      <c r="AO504" s="44"/>
      <c r="AP504" s="44"/>
      <c r="AQ504" s="44"/>
      <c r="AR504" s="44"/>
      <c r="AS504" s="44"/>
      <c r="AT504" s="44"/>
      <c r="AU504" s="44"/>
      <c r="AV504" s="44"/>
      <c r="AW504" s="44"/>
      <c r="AX504" s="45"/>
      <c r="AY504" s="44"/>
      <c r="AZ504" s="44"/>
      <c r="BA504" s="44"/>
      <c r="BB504" s="44"/>
      <c r="BC504" s="44"/>
      <c r="BD504" s="44"/>
      <c r="BE504" s="44"/>
      <c r="BF504" s="44"/>
      <c r="BG504" s="44"/>
      <c r="BH504" s="44"/>
      <c r="BI504" s="44"/>
      <c r="BJ504" s="44"/>
      <c r="BK504" s="44"/>
      <c r="BL504" s="44"/>
      <c r="BM504" s="44"/>
      <c r="BN504" s="44"/>
    </row>
    <row r="505" spans="1:66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  <c r="AI505" s="44"/>
      <c r="AJ505" s="44"/>
      <c r="AK505" s="44"/>
      <c r="AL505" s="44"/>
      <c r="AM505" s="44"/>
      <c r="AN505" s="44"/>
      <c r="AO505" s="44"/>
      <c r="AP505" s="44"/>
      <c r="AQ505" s="44"/>
      <c r="AR505" s="44"/>
      <c r="AS505" s="44"/>
      <c r="AT505" s="44"/>
      <c r="AU505" s="44"/>
      <c r="AV505" s="44"/>
      <c r="AW505" s="44"/>
      <c r="AX505" s="45"/>
      <c r="AY505" s="44"/>
      <c r="AZ505" s="44"/>
      <c r="BA505" s="44"/>
      <c r="BB505" s="44"/>
      <c r="BC505" s="44"/>
      <c r="BD505" s="44"/>
      <c r="BE505" s="44"/>
      <c r="BF505" s="44"/>
      <c r="BG505" s="44"/>
      <c r="BH505" s="44"/>
      <c r="BI505" s="44"/>
      <c r="BJ505" s="44"/>
      <c r="BK505" s="44"/>
      <c r="BL505" s="44"/>
      <c r="BM505" s="44"/>
      <c r="BN505" s="44"/>
    </row>
    <row r="506" spans="1:66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  <c r="AP506" s="44"/>
      <c r="AQ506" s="44"/>
      <c r="AR506" s="44"/>
      <c r="AS506" s="44"/>
      <c r="AT506" s="44"/>
      <c r="AU506" s="44"/>
      <c r="AV506" s="44"/>
      <c r="AW506" s="44"/>
      <c r="AX506" s="45"/>
      <c r="AY506" s="44"/>
      <c r="AZ506" s="44"/>
      <c r="BA506" s="44"/>
      <c r="BB506" s="44"/>
      <c r="BC506" s="44"/>
      <c r="BD506" s="44"/>
      <c r="BE506" s="44"/>
      <c r="BF506" s="44"/>
      <c r="BG506" s="44"/>
      <c r="BH506" s="44"/>
      <c r="BI506" s="44"/>
      <c r="BJ506" s="44"/>
      <c r="BK506" s="44"/>
      <c r="BL506" s="44"/>
      <c r="BM506" s="44"/>
      <c r="BN506" s="44"/>
    </row>
    <row r="507" spans="1:66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  <c r="AH507" s="44"/>
      <c r="AI507" s="44"/>
      <c r="AJ507" s="44"/>
      <c r="AK507" s="44"/>
      <c r="AL507" s="44"/>
      <c r="AM507" s="44"/>
      <c r="AN507" s="44"/>
      <c r="AO507" s="44"/>
      <c r="AP507" s="44"/>
      <c r="AQ507" s="44"/>
      <c r="AR507" s="44"/>
      <c r="AS507" s="44"/>
      <c r="AT507" s="44"/>
      <c r="AU507" s="44"/>
      <c r="AV507" s="44"/>
      <c r="AW507" s="44"/>
      <c r="AX507" s="45"/>
      <c r="AY507" s="44"/>
      <c r="AZ507" s="44"/>
      <c r="BA507" s="44"/>
      <c r="BB507" s="44"/>
      <c r="BC507" s="44"/>
      <c r="BD507" s="44"/>
      <c r="BE507" s="44"/>
      <c r="BF507" s="44"/>
      <c r="BG507" s="44"/>
      <c r="BH507" s="44"/>
      <c r="BI507" s="44"/>
      <c r="BJ507" s="44"/>
      <c r="BK507" s="44"/>
      <c r="BL507" s="44"/>
      <c r="BM507" s="44"/>
      <c r="BN507" s="44"/>
    </row>
    <row r="508" spans="1:66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  <c r="AI508" s="44"/>
      <c r="AJ508" s="44"/>
      <c r="AK508" s="44"/>
      <c r="AL508" s="44"/>
      <c r="AM508" s="44"/>
      <c r="AN508" s="44"/>
      <c r="AO508" s="44"/>
      <c r="AP508" s="44"/>
      <c r="AQ508" s="44"/>
      <c r="AR508" s="44"/>
      <c r="AS508" s="44"/>
      <c r="AT508" s="44"/>
      <c r="AU508" s="44"/>
      <c r="AV508" s="44"/>
      <c r="AW508" s="44"/>
      <c r="AX508" s="45"/>
      <c r="AY508" s="44"/>
      <c r="AZ508" s="44"/>
      <c r="BA508" s="44"/>
      <c r="BB508" s="44"/>
      <c r="BC508" s="44"/>
      <c r="BD508" s="44"/>
      <c r="BE508" s="44"/>
      <c r="BF508" s="44"/>
      <c r="BG508" s="44"/>
      <c r="BH508" s="44"/>
      <c r="BI508" s="44"/>
      <c r="BJ508" s="44"/>
      <c r="BK508" s="44"/>
      <c r="BL508" s="44"/>
      <c r="BM508" s="44"/>
      <c r="BN508" s="44"/>
    </row>
    <row r="509" spans="1:66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  <c r="AI509" s="44"/>
      <c r="AJ509" s="44"/>
      <c r="AK509" s="44"/>
      <c r="AL509" s="44"/>
      <c r="AM509" s="44"/>
      <c r="AN509" s="44"/>
      <c r="AO509" s="44"/>
      <c r="AP509" s="44"/>
      <c r="AQ509" s="44"/>
      <c r="AR509" s="44"/>
      <c r="AS509" s="44"/>
      <c r="AT509" s="44"/>
      <c r="AU509" s="44"/>
      <c r="AV509" s="44"/>
      <c r="AW509" s="44"/>
      <c r="AX509" s="45"/>
      <c r="AY509" s="44"/>
      <c r="AZ509" s="44"/>
      <c r="BA509" s="44"/>
      <c r="BB509" s="44"/>
      <c r="BC509" s="44"/>
      <c r="BD509" s="44"/>
      <c r="BE509" s="44"/>
      <c r="BF509" s="44"/>
      <c r="BG509" s="44"/>
      <c r="BH509" s="44"/>
      <c r="BI509" s="44"/>
      <c r="BJ509" s="44"/>
      <c r="BK509" s="44"/>
      <c r="BL509" s="44"/>
      <c r="BM509" s="44"/>
      <c r="BN509" s="44"/>
    </row>
    <row r="510" spans="1:66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  <c r="AG510" s="44"/>
      <c r="AH510" s="44"/>
      <c r="AI510" s="44"/>
      <c r="AJ510" s="44"/>
      <c r="AK510" s="44"/>
      <c r="AL510" s="44"/>
      <c r="AM510" s="44"/>
      <c r="AN510" s="44"/>
      <c r="AO510" s="44"/>
      <c r="AP510" s="44"/>
      <c r="AQ510" s="44"/>
      <c r="AR510" s="44"/>
      <c r="AS510" s="44"/>
      <c r="AT510" s="44"/>
      <c r="AU510" s="44"/>
      <c r="AV510" s="44"/>
      <c r="AW510" s="44"/>
      <c r="AX510" s="45"/>
      <c r="AY510" s="44"/>
      <c r="AZ510" s="44"/>
      <c r="BA510" s="44"/>
      <c r="BB510" s="44"/>
      <c r="BC510" s="44"/>
      <c r="BD510" s="44"/>
      <c r="BE510" s="44"/>
      <c r="BF510" s="44"/>
      <c r="BG510" s="44"/>
      <c r="BH510" s="44"/>
      <c r="BI510" s="44"/>
      <c r="BJ510" s="44"/>
      <c r="BK510" s="44"/>
      <c r="BL510" s="44"/>
      <c r="BM510" s="44"/>
      <c r="BN510" s="44"/>
    </row>
    <row r="511" spans="1:66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  <c r="AI511" s="44"/>
      <c r="AJ511" s="44"/>
      <c r="AK511" s="44"/>
      <c r="AL511" s="44"/>
      <c r="AM511" s="44"/>
      <c r="AN511" s="44"/>
      <c r="AO511" s="44"/>
      <c r="AP511" s="44"/>
      <c r="AQ511" s="44"/>
      <c r="AR511" s="44"/>
      <c r="AS511" s="44"/>
      <c r="AT511" s="44"/>
      <c r="AU511" s="44"/>
      <c r="AV511" s="44"/>
      <c r="AW511" s="44"/>
      <c r="AX511" s="45"/>
      <c r="AY511" s="44"/>
      <c r="AZ511" s="44"/>
      <c r="BA511" s="44"/>
      <c r="BB511" s="44"/>
      <c r="BC511" s="44"/>
      <c r="BD511" s="44"/>
      <c r="BE511" s="44"/>
      <c r="BF511" s="44"/>
      <c r="BG511" s="44"/>
      <c r="BH511" s="44"/>
      <c r="BI511" s="44"/>
      <c r="BJ511" s="44"/>
      <c r="BK511" s="44"/>
      <c r="BL511" s="44"/>
      <c r="BM511" s="44"/>
      <c r="BN511" s="44"/>
    </row>
    <row r="512" spans="1:66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  <c r="AI512" s="44"/>
      <c r="AJ512" s="44"/>
      <c r="AK512" s="44"/>
      <c r="AL512" s="44"/>
      <c r="AM512" s="44"/>
      <c r="AN512" s="44"/>
      <c r="AO512" s="44"/>
      <c r="AP512" s="44"/>
      <c r="AQ512" s="44"/>
      <c r="AR512" s="44"/>
      <c r="AS512" s="44"/>
      <c r="AT512" s="44"/>
      <c r="AU512" s="44"/>
      <c r="AV512" s="44"/>
      <c r="AW512" s="44"/>
      <c r="AX512" s="45"/>
      <c r="AY512" s="44"/>
      <c r="AZ512" s="44"/>
      <c r="BA512" s="44"/>
      <c r="BB512" s="44"/>
      <c r="BC512" s="44"/>
      <c r="BD512" s="44"/>
      <c r="BE512" s="44"/>
      <c r="BF512" s="44"/>
      <c r="BG512" s="44"/>
      <c r="BH512" s="44"/>
      <c r="BI512" s="44"/>
      <c r="BJ512" s="44"/>
      <c r="BK512" s="44"/>
      <c r="BL512" s="44"/>
      <c r="BM512" s="44"/>
      <c r="BN512" s="44"/>
    </row>
    <row r="513" spans="1:66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  <c r="AI513" s="44"/>
      <c r="AJ513" s="44"/>
      <c r="AK513" s="44"/>
      <c r="AL513" s="44"/>
      <c r="AM513" s="44"/>
      <c r="AN513" s="44"/>
      <c r="AO513" s="44"/>
      <c r="AP513" s="44"/>
      <c r="AQ513" s="44"/>
      <c r="AR513" s="44"/>
      <c r="AS513" s="44"/>
      <c r="AT513" s="44"/>
      <c r="AU513" s="44"/>
      <c r="AV513" s="44"/>
      <c r="AW513" s="44"/>
      <c r="AX513" s="45"/>
      <c r="AY513" s="44"/>
      <c r="AZ513" s="44"/>
      <c r="BA513" s="44"/>
      <c r="BB513" s="44"/>
      <c r="BC513" s="44"/>
      <c r="BD513" s="44"/>
      <c r="BE513" s="44"/>
      <c r="BF513" s="44"/>
      <c r="BG513" s="44"/>
      <c r="BH513" s="44"/>
      <c r="BI513" s="44"/>
      <c r="BJ513" s="44"/>
      <c r="BK513" s="44"/>
      <c r="BL513" s="44"/>
      <c r="BM513" s="44"/>
      <c r="BN513" s="44"/>
    </row>
    <row r="514" spans="1:66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  <c r="AI514" s="44"/>
      <c r="AJ514" s="44"/>
      <c r="AK514" s="44"/>
      <c r="AL514" s="44"/>
      <c r="AM514" s="44"/>
      <c r="AN514" s="44"/>
      <c r="AO514" s="44"/>
      <c r="AP514" s="44"/>
      <c r="AQ514" s="44"/>
      <c r="AR514" s="44"/>
      <c r="AS514" s="44"/>
      <c r="AT514" s="44"/>
      <c r="AU514" s="44"/>
      <c r="AV514" s="44"/>
      <c r="AW514" s="44"/>
      <c r="AX514" s="45"/>
      <c r="AY514" s="44"/>
      <c r="AZ514" s="44"/>
      <c r="BA514" s="44"/>
      <c r="BB514" s="44"/>
      <c r="BC514" s="44"/>
      <c r="BD514" s="44"/>
      <c r="BE514" s="44"/>
      <c r="BF514" s="44"/>
      <c r="BG514" s="44"/>
      <c r="BH514" s="44"/>
      <c r="BI514" s="44"/>
      <c r="BJ514" s="44"/>
      <c r="BK514" s="44"/>
      <c r="BL514" s="44"/>
      <c r="BM514" s="44"/>
      <c r="BN514" s="44"/>
    </row>
    <row r="515" spans="1:66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  <c r="AI515" s="44"/>
      <c r="AJ515" s="44"/>
      <c r="AK515" s="44"/>
      <c r="AL515" s="44"/>
      <c r="AM515" s="44"/>
      <c r="AN515" s="44"/>
      <c r="AO515" s="44"/>
      <c r="AP515" s="44"/>
      <c r="AQ515" s="44"/>
      <c r="AR515" s="44"/>
      <c r="AS515" s="44"/>
      <c r="AT515" s="44"/>
      <c r="AU515" s="44"/>
      <c r="AV515" s="44"/>
      <c r="AW515" s="44"/>
      <c r="AX515" s="45"/>
      <c r="AY515" s="44"/>
      <c r="AZ515" s="44"/>
      <c r="BA515" s="44"/>
      <c r="BB515" s="44"/>
      <c r="BC515" s="44"/>
      <c r="BD515" s="44"/>
      <c r="BE515" s="44"/>
      <c r="BF515" s="44"/>
      <c r="BG515" s="44"/>
      <c r="BH515" s="44"/>
      <c r="BI515" s="44"/>
      <c r="BJ515" s="44"/>
      <c r="BK515" s="44"/>
      <c r="BL515" s="44"/>
      <c r="BM515" s="44"/>
      <c r="BN515" s="44"/>
    </row>
    <row r="516" spans="1:66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  <c r="AG516" s="44"/>
      <c r="AH516" s="44"/>
      <c r="AI516" s="44"/>
      <c r="AJ516" s="44"/>
      <c r="AK516" s="44"/>
      <c r="AL516" s="44"/>
      <c r="AM516" s="44"/>
      <c r="AN516" s="44"/>
      <c r="AO516" s="44"/>
      <c r="AP516" s="44"/>
      <c r="AQ516" s="44"/>
      <c r="AR516" s="44"/>
      <c r="AS516" s="44"/>
      <c r="AT516" s="44"/>
      <c r="AU516" s="44"/>
      <c r="AV516" s="44"/>
      <c r="AW516" s="44"/>
      <c r="AX516" s="45"/>
      <c r="AY516" s="44"/>
      <c r="AZ516" s="44"/>
      <c r="BA516" s="44"/>
      <c r="BB516" s="44"/>
      <c r="BC516" s="44"/>
      <c r="BD516" s="44"/>
      <c r="BE516" s="44"/>
      <c r="BF516" s="44"/>
      <c r="BG516" s="44"/>
      <c r="BH516" s="44"/>
      <c r="BI516" s="44"/>
      <c r="BJ516" s="44"/>
      <c r="BK516" s="44"/>
      <c r="BL516" s="44"/>
      <c r="BM516" s="44"/>
      <c r="BN516" s="44"/>
    </row>
    <row r="517" spans="1:66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  <c r="AI517" s="44"/>
      <c r="AJ517" s="44"/>
      <c r="AK517" s="44"/>
      <c r="AL517" s="44"/>
      <c r="AM517" s="44"/>
      <c r="AN517" s="44"/>
      <c r="AO517" s="44"/>
      <c r="AP517" s="44"/>
      <c r="AQ517" s="44"/>
      <c r="AR517" s="44"/>
      <c r="AS517" s="44"/>
      <c r="AT517" s="44"/>
      <c r="AU517" s="44"/>
      <c r="AV517" s="44"/>
      <c r="AW517" s="44"/>
      <c r="AX517" s="45"/>
      <c r="AY517" s="44"/>
      <c r="AZ517" s="44"/>
      <c r="BA517" s="44"/>
      <c r="BB517" s="44"/>
      <c r="BC517" s="44"/>
      <c r="BD517" s="44"/>
      <c r="BE517" s="44"/>
      <c r="BF517" s="44"/>
      <c r="BG517" s="44"/>
      <c r="BH517" s="44"/>
      <c r="BI517" s="44"/>
      <c r="BJ517" s="44"/>
      <c r="BK517" s="44"/>
      <c r="BL517" s="44"/>
      <c r="BM517" s="44"/>
      <c r="BN517" s="44"/>
    </row>
    <row r="518" spans="1:66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  <c r="AI518" s="44"/>
      <c r="AJ518" s="44"/>
      <c r="AK518" s="44"/>
      <c r="AL518" s="44"/>
      <c r="AM518" s="44"/>
      <c r="AN518" s="44"/>
      <c r="AO518" s="44"/>
      <c r="AP518" s="44"/>
      <c r="AQ518" s="44"/>
      <c r="AR518" s="44"/>
      <c r="AS518" s="44"/>
      <c r="AT518" s="44"/>
      <c r="AU518" s="44"/>
      <c r="AV518" s="44"/>
      <c r="AW518" s="44"/>
      <c r="AX518" s="45"/>
      <c r="AY518" s="44"/>
      <c r="AZ518" s="44"/>
      <c r="BA518" s="44"/>
      <c r="BB518" s="44"/>
      <c r="BC518" s="44"/>
      <c r="BD518" s="44"/>
      <c r="BE518" s="44"/>
      <c r="BF518" s="44"/>
      <c r="BG518" s="44"/>
      <c r="BH518" s="44"/>
      <c r="BI518" s="44"/>
      <c r="BJ518" s="44"/>
      <c r="BK518" s="44"/>
      <c r="BL518" s="44"/>
      <c r="BM518" s="44"/>
      <c r="BN518" s="44"/>
    </row>
    <row r="519" spans="1:66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  <c r="AI519" s="44"/>
      <c r="AJ519" s="44"/>
      <c r="AK519" s="44"/>
      <c r="AL519" s="44"/>
      <c r="AM519" s="44"/>
      <c r="AN519" s="44"/>
      <c r="AO519" s="44"/>
      <c r="AP519" s="44"/>
      <c r="AQ519" s="44"/>
      <c r="AR519" s="44"/>
      <c r="AS519" s="44"/>
      <c r="AT519" s="44"/>
      <c r="AU519" s="44"/>
      <c r="AV519" s="44"/>
      <c r="AW519" s="44"/>
      <c r="AX519" s="45"/>
      <c r="AY519" s="44"/>
      <c r="AZ519" s="44"/>
      <c r="BA519" s="44"/>
      <c r="BB519" s="44"/>
      <c r="BC519" s="44"/>
      <c r="BD519" s="44"/>
      <c r="BE519" s="44"/>
      <c r="BF519" s="44"/>
      <c r="BG519" s="44"/>
      <c r="BH519" s="44"/>
      <c r="BI519" s="44"/>
      <c r="BJ519" s="44"/>
      <c r="BK519" s="44"/>
      <c r="BL519" s="44"/>
      <c r="BM519" s="44"/>
      <c r="BN519" s="44"/>
    </row>
    <row r="520" spans="1:66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  <c r="AP520" s="44"/>
      <c r="AQ520" s="44"/>
      <c r="AR520" s="44"/>
      <c r="AS520" s="44"/>
      <c r="AT520" s="44"/>
      <c r="AU520" s="44"/>
      <c r="AV520" s="44"/>
      <c r="AW520" s="44"/>
      <c r="AX520" s="45"/>
      <c r="AY520" s="44"/>
      <c r="AZ520" s="44"/>
      <c r="BA520" s="44"/>
      <c r="BB520" s="44"/>
      <c r="BC520" s="44"/>
      <c r="BD520" s="44"/>
      <c r="BE520" s="44"/>
      <c r="BF520" s="44"/>
      <c r="BG520" s="44"/>
      <c r="BH520" s="44"/>
      <c r="BI520" s="44"/>
      <c r="BJ520" s="44"/>
      <c r="BK520" s="44"/>
      <c r="BL520" s="44"/>
      <c r="BM520" s="44"/>
      <c r="BN520" s="44"/>
    </row>
    <row r="521" spans="1:66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  <c r="AP521" s="44"/>
      <c r="AQ521" s="44"/>
      <c r="AR521" s="44"/>
      <c r="AS521" s="44"/>
      <c r="AT521" s="44"/>
      <c r="AU521" s="44"/>
      <c r="AV521" s="44"/>
      <c r="AW521" s="44"/>
      <c r="AX521" s="45"/>
      <c r="AY521" s="44"/>
      <c r="AZ521" s="44"/>
      <c r="BA521" s="44"/>
      <c r="BB521" s="44"/>
      <c r="BC521" s="44"/>
      <c r="BD521" s="44"/>
      <c r="BE521" s="44"/>
      <c r="BF521" s="44"/>
      <c r="BG521" s="44"/>
      <c r="BH521" s="44"/>
      <c r="BI521" s="44"/>
      <c r="BJ521" s="44"/>
      <c r="BK521" s="44"/>
      <c r="BL521" s="44"/>
      <c r="BM521" s="44"/>
      <c r="BN521" s="44"/>
    </row>
    <row r="522" spans="1:66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  <c r="AG522" s="44"/>
      <c r="AH522" s="44"/>
      <c r="AI522" s="44"/>
      <c r="AJ522" s="44"/>
      <c r="AK522" s="44"/>
      <c r="AL522" s="44"/>
      <c r="AM522" s="44"/>
      <c r="AN522" s="44"/>
      <c r="AO522" s="44"/>
      <c r="AP522" s="44"/>
      <c r="AQ522" s="44"/>
      <c r="AR522" s="44"/>
      <c r="AS522" s="44"/>
      <c r="AT522" s="44"/>
      <c r="AU522" s="44"/>
      <c r="AV522" s="44"/>
      <c r="AW522" s="44"/>
      <c r="AX522" s="45"/>
      <c r="AY522" s="44"/>
      <c r="AZ522" s="44"/>
      <c r="BA522" s="44"/>
      <c r="BB522" s="44"/>
      <c r="BC522" s="44"/>
      <c r="BD522" s="44"/>
      <c r="BE522" s="44"/>
      <c r="BF522" s="44"/>
      <c r="BG522" s="44"/>
      <c r="BH522" s="44"/>
      <c r="BI522" s="44"/>
      <c r="BJ522" s="44"/>
      <c r="BK522" s="44"/>
      <c r="BL522" s="44"/>
      <c r="BM522" s="44"/>
      <c r="BN522" s="44"/>
    </row>
    <row r="523" spans="1:66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  <c r="AP523" s="44"/>
      <c r="AQ523" s="44"/>
      <c r="AR523" s="44"/>
      <c r="AS523" s="44"/>
      <c r="AT523" s="44"/>
      <c r="AU523" s="44"/>
      <c r="AV523" s="44"/>
      <c r="AW523" s="44"/>
      <c r="AX523" s="45"/>
      <c r="AY523" s="44"/>
      <c r="AZ523" s="44"/>
      <c r="BA523" s="44"/>
      <c r="BB523" s="44"/>
      <c r="BC523" s="44"/>
      <c r="BD523" s="44"/>
      <c r="BE523" s="44"/>
      <c r="BF523" s="44"/>
      <c r="BG523" s="44"/>
      <c r="BH523" s="44"/>
      <c r="BI523" s="44"/>
      <c r="BJ523" s="44"/>
      <c r="BK523" s="44"/>
      <c r="BL523" s="44"/>
      <c r="BM523" s="44"/>
      <c r="BN523" s="44"/>
    </row>
    <row r="524" spans="1:66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4"/>
      <c r="AW524" s="44"/>
      <c r="AX524" s="45"/>
      <c r="AY524" s="44"/>
      <c r="AZ524" s="44"/>
      <c r="BA524" s="44"/>
      <c r="BB524" s="44"/>
      <c r="BC524" s="44"/>
      <c r="BD524" s="44"/>
      <c r="BE524" s="44"/>
      <c r="BF524" s="44"/>
      <c r="BG524" s="44"/>
      <c r="BH524" s="44"/>
      <c r="BI524" s="44"/>
      <c r="BJ524" s="44"/>
      <c r="BK524" s="44"/>
      <c r="BL524" s="44"/>
      <c r="BM524" s="44"/>
      <c r="BN524" s="44"/>
    </row>
    <row r="525" spans="1:66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  <c r="AG525" s="44"/>
      <c r="AH525" s="44"/>
      <c r="AI525" s="44"/>
      <c r="AJ525" s="44"/>
      <c r="AK525" s="44"/>
      <c r="AL525" s="44"/>
      <c r="AM525" s="44"/>
      <c r="AN525" s="44"/>
      <c r="AO525" s="44"/>
      <c r="AP525" s="44"/>
      <c r="AQ525" s="44"/>
      <c r="AR525" s="44"/>
      <c r="AS525" s="44"/>
      <c r="AT525" s="44"/>
      <c r="AU525" s="44"/>
      <c r="AV525" s="44"/>
      <c r="AW525" s="44"/>
      <c r="AX525" s="45"/>
      <c r="AY525" s="44"/>
      <c r="AZ525" s="44"/>
      <c r="BA525" s="44"/>
      <c r="BB525" s="44"/>
      <c r="BC525" s="44"/>
      <c r="BD525" s="44"/>
      <c r="BE525" s="44"/>
      <c r="BF525" s="44"/>
      <c r="BG525" s="44"/>
      <c r="BH525" s="44"/>
      <c r="BI525" s="44"/>
      <c r="BJ525" s="44"/>
      <c r="BK525" s="44"/>
      <c r="BL525" s="44"/>
      <c r="BM525" s="44"/>
      <c r="BN525" s="44"/>
    </row>
    <row r="526" spans="1:66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  <c r="AP526" s="44"/>
      <c r="AQ526" s="44"/>
      <c r="AR526" s="44"/>
      <c r="AS526" s="44"/>
      <c r="AT526" s="44"/>
      <c r="AU526" s="44"/>
      <c r="AV526" s="44"/>
      <c r="AW526" s="44"/>
      <c r="AX526" s="45"/>
      <c r="AY526" s="44"/>
      <c r="AZ526" s="44"/>
      <c r="BA526" s="44"/>
      <c r="BB526" s="44"/>
      <c r="BC526" s="44"/>
      <c r="BD526" s="44"/>
      <c r="BE526" s="44"/>
      <c r="BF526" s="44"/>
      <c r="BG526" s="44"/>
      <c r="BH526" s="44"/>
      <c r="BI526" s="44"/>
      <c r="BJ526" s="44"/>
      <c r="BK526" s="44"/>
      <c r="BL526" s="44"/>
      <c r="BM526" s="44"/>
      <c r="BN526" s="44"/>
    </row>
    <row r="527" spans="1:66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  <c r="AP527" s="44"/>
      <c r="AQ527" s="44"/>
      <c r="AR527" s="44"/>
      <c r="AS527" s="44"/>
      <c r="AT527" s="44"/>
      <c r="AU527" s="44"/>
      <c r="AV527" s="44"/>
      <c r="AW527" s="44"/>
      <c r="AX527" s="45"/>
      <c r="AY527" s="44"/>
      <c r="AZ527" s="44"/>
      <c r="BA527" s="44"/>
      <c r="BB527" s="44"/>
      <c r="BC527" s="44"/>
      <c r="BD527" s="44"/>
      <c r="BE527" s="44"/>
      <c r="BF527" s="44"/>
      <c r="BG527" s="44"/>
      <c r="BH527" s="44"/>
      <c r="BI527" s="44"/>
      <c r="BJ527" s="44"/>
      <c r="BK527" s="44"/>
      <c r="BL527" s="44"/>
      <c r="BM527" s="44"/>
      <c r="BN527" s="44"/>
    </row>
    <row r="528" spans="1:66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  <c r="AP528" s="44"/>
      <c r="AQ528" s="44"/>
      <c r="AR528" s="44"/>
      <c r="AS528" s="44"/>
      <c r="AT528" s="44"/>
      <c r="AU528" s="44"/>
      <c r="AV528" s="44"/>
      <c r="AW528" s="44"/>
      <c r="AX528" s="45"/>
      <c r="AY528" s="44"/>
      <c r="AZ528" s="44"/>
      <c r="BA528" s="44"/>
      <c r="BB528" s="44"/>
      <c r="BC528" s="44"/>
      <c r="BD528" s="44"/>
      <c r="BE528" s="44"/>
      <c r="BF528" s="44"/>
      <c r="BG528" s="44"/>
      <c r="BH528" s="44"/>
      <c r="BI528" s="44"/>
      <c r="BJ528" s="44"/>
      <c r="BK528" s="44"/>
      <c r="BL528" s="44"/>
      <c r="BM528" s="44"/>
      <c r="BN528" s="44"/>
    </row>
    <row r="529" spans="1:66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/>
      <c r="AI529" s="44"/>
      <c r="AJ529" s="44"/>
      <c r="AK529" s="44"/>
      <c r="AL529" s="44"/>
      <c r="AM529" s="44"/>
      <c r="AN529" s="44"/>
      <c r="AO529" s="44"/>
      <c r="AP529" s="44"/>
      <c r="AQ529" s="44"/>
      <c r="AR529" s="44"/>
      <c r="AS529" s="44"/>
      <c r="AT529" s="44"/>
      <c r="AU529" s="44"/>
      <c r="AV529" s="44"/>
      <c r="AW529" s="44"/>
      <c r="AX529" s="45"/>
      <c r="AY529" s="44"/>
      <c r="AZ529" s="44"/>
      <c r="BA529" s="44"/>
      <c r="BB529" s="44"/>
      <c r="BC529" s="44"/>
      <c r="BD529" s="44"/>
      <c r="BE529" s="44"/>
      <c r="BF529" s="44"/>
      <c r="BG529" s="44"/>
      <c r="BH529" s="44"/>
      <c r="BI529" s="44"/>
      <c r="BJ529" s="44"/>
      <c r="BK529" s="44"/>
      <c r="BL529" s="44"/>
      <c r="BM529" s="44"/>
      <c r="BN529" s="44"/>
    </row>
    <row r="530" spans="1:66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  <c r="AI530" s="44"/>
      <c r="AJ530" s="44"/>
      <c r="AK530" s="44"/>
      <c r="AL530" s="44"/>
      <c r="AM530" s="44"/>
      <c r="AN530" s="44"/>
      <c r="AO530" s="44"/>
      <c r="AP530" s="44"/>
      <c r="AQ530" s="44"/>
      <c r="AR530" s="44"/>
      <c r="AS530" s="44"/>
      <c r="AT530" s="44"/>
      <c r="AU530" s="44"/>
      <c r="AV530" s="44"/>
      <c r="AW530" s="44"/>
      <c r="AX530" s="45"/>
      <c r="AY530" s="44"/>
      <c r="AZ530" s="44"/>
      <c r="BA530" s="44"/>
      <c r="BB530" s="44"/>
      <c r="BC530" s="44"/>
      <c r="BD530" s="44"/>
      <c r="BE530" s="44"/>
      <c r="BF530" s="44"/>
      <c r="BG530" s="44"/>
      <c r="BH530" s="44"/>
      <c r="BI530" s="44"/>
      <c r="BJ530" s="44"/>
      <c r="BK530" s="44"/>
      <c r="BL530" s="44"/>
      <c r="BM530" s="44"/>
      <c r="BN530" s="44"/>
    </row>
    <row r="531" spans="1:66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  <c r="AJ531" s="44"/>
      <c r="AK531" s="44"/>
      <c r="AL531" s="44"/>
      <c r="AM531" s="44"/>
      <c r="AN531" s="44"/>
      <c r="AO531" s="44"/>
      <c r="AP531" s="44"/>
      <c r="AQ531" s="44"/>
      <c r="AR531" s="44"/>
      <c r="AS531" s="44"/>
      <c r="AT531" s="44"/>
      <c r="AU531" s="44"/>
      <c r="AV531" s="44"/>
      <c r="AW531" s="44"/>
      <c r="AX531" s="45"/>
      <c r="AY531" s="44"/>
      <c r="AZ531" s="44"/>
      <c r="BA531" s="44"/>
      <c r="BB531" s="44"/>
      <c r="BC531" s="44"/>
      <c r="BD531" s="44"/>
      <c r="BE531" s="44"/>
      <c r="BF531" s="44"/>
      <c r="BG531" s="44"/>
      <c r="BH531" s="44"/>
      <c r="BI531" s="44"/>
      <c r="BJ531" s="44"/>
      <c r="BK531" s="44"/>
      <c r="BL531" s="44"/>
      <c r="BM531" s="44"/>
      <c r="BN531" s="44"/>
    </row>
    <row r="532" spans="1:66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  <c r="AI532" s="44"/>
      <c r="AJ532" s="44"/>
      <c r="AK532" s="44"/>
      <c r="AL532" s="44"/>
      <c r="AM532" s="44"/>
      <c r="AN532" s="44"/>
      <c r="AO532" s="44"/>
      <c r="AP532" s="44"/>
      <c r="AQ532" s="44"/>
      <c r="AR532" s="44"/>
      <c r="AS532" s="44"/>
      <c r="AT532" s="44"/>
      <c r="AU532" s="44"/>
      <c r="AV532" s="44"/>
      <c r="AW532" s="44"/>
      <c r="AX532" s="45"/>
      <c r="AY532" s="44"/>
      <c r="AZ532" s="44"/>
      <c r="BA532" s="44"/>
      <c r="BB532" s="44"/>
      <c r="BC532" s="44"/>
      <c r="BD532" s="44"/>
      <c r="BE532" s="44"/>
      <c r="BF532" s="44"/>
      <c r="BG532" s="44"/>
      <c r="BH532" s="44"/>
      <c r="BI532" s="44"/>
      <c r="BJ532" s="44"/>
      <c r="BK532" s="44"/>
      <c r="BL532" s="44"/>
      <c r="BM532" s="44"/>
      <c r="BN532" s="44"/>
    </row>
    <row r="533" spans="1:66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/>
      <c r="AI533" s="44"/>
      <c r="AJ533" s="44"/>
      <c r="AK533" s="44"/>
      <c r="AL533" s="44"/>
      <c r="AM533" s="44"/>
      <c r="AN533" s="44"/>
      <c r="AO533" s="44"/>
      <c r="AP533" s="44"/>
      <c r="AQ533" s="44"/>
      <c r="AR533" s="44"/>
      <c r="AS533" s="44"/>
      <c r="AT533" s="44"/>
      <c r="AU533" s="44"/>
      <c r="AV533" s="44"/>
      <c r="AW533" s="44"/>
      <c r="AX533" s="45"/>
      <c r="AY533" s="44"/>
      <c r="AZ533" s="44"/>
      <c r="BA533" s="44"/>
      <c r="BB533" s="44"/>
      <c r="BC533" s="44"/>
      <c r="BD533" s="44"/>
      <c r="BE533" s="44"/>
      <c r="BF533" s="44"/>
      <c r="BG533" s="44"/>
      <c r="BH533" s="44"/>
      <c r="BI533" s="44"/>
      <c r="BJ533" s="44"/>
      <c r="BK533" s="44"/>
      <c r="BL533" s="44"/>
      <c r="BM533" s="44"/>
      <c r="BN533" s="44"/>
    </row>
    <row r="534" spans="1:66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  <c r="AI534" s="44"/>
      <c r="AJ534" s="44"/>
      <c r="AK534" s="44"/>
      <c r="AL534" s="44"/>
      <c r="AM534" s="44"/>
      <c r="AN534" s="44"/>
      <c r="AO534" s="44"/>
      <c r="AP534" s="44"/>
      <c r="AQ534" s="44"/>
      <c r="AR534" s="44"/>
      <c r="AS534" s="44"/>
      <c r="AT534" s="44"/>
      <c r="AU534" s="44"/>
      <c r="AV534" s="44"/>
      <c r="AW534" s="44"/>
      <c r="AX534" s="45"/>
      <c r="AY534" s="44"/>
      <c r="AZ534" s="44"/>
      <c r="BA534" s="44"/>
      <c r="BB534" s="44"/>
      <c r="BC534" s="44"/>
      <c r="BD534" s="44"/>
      <c r="BE534" s="44"/>
      <c r="BF534" s="44"/>
      <c r="BG534" s="44"/>
      <c r="BH534" s="44"/>
      <c r="BI534" s="44"/>
      <c r="BJ534" s="44"/>
      <c r="BK534" s="44"/>
      <c r="BL534" s="44"/>
      <c r="BM534" s="44"/>
      <c r="BN534" s="44"/>
    </row>
    <row r="535" spans="1:66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  <c r="AI535" s="44"/>
      <c r="AJ535" s="44"/>
      <c r="AK535" s="44"/>
      <c r="AL535" s="44"/>
      <c r="AM535" s="44"/>
      <c r="AN535" s="44"/>
      <c r="AO535" s="44"/>
      <c r="AP535" s="44"/>
      <c r="AQ535" s="44"/>
      <c r="AR535" s="44"/>
      <c r="AS535" s="44"/>
      <c r="AT535" s="44"/>
      <c r="AU535" s="44"/>
      <c r="AV535" s="44"/>
      <c r="AW535" s="44"/>
      <c r="AX535" s="45"/>
      <c r="AY535" s="44"/>
      <c r="AZ535" s="44"/>
      <c r="BA535" s="44"/>
      <c r="BB535" s="44"/>
      <c r="BC535" s="44"/>
      <c r="BD535" s="44"/>
      <c r="BE535" s="44"/>
      <c r="BF535" s="44"/>
      <c r="BG535" s="44"/>
      <c r="BH535" s="44"/>
      <c r="BI535" s="44"/>
      <c r="BJ535" s="44"/>
      <c r="BK535" s="44"/>
      <c r="BL535" s="44"/>
      <c r="BM535" s="44"/>
      <c r="BN535" s="44"/>
    </row>
    <row r="536" spans="1:66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  <c r="AI536" s="44"/>
      <c r="AJ536" s="44"/>
      <c r="AK536" s="44"/>
      <c r="AL536" s="44"/>
      <c r="AM536" s="44"/>
      <c r="AN536" s="44"/>
      <c r="AO536" s="44"/>
      <c r="AP536" s="44"/>
      <c r="AQ536" s="44"/>
      <c r="AR536" s="44"/>
      <c r="AS536" s="44"/>
      <c r="AT536" s="44"/>
      <c r="AU536" s="44"/>
      <c r="AV536" s="44"/>
      <c r="AW536" s="44"/>
      <c r="AX536" s="45"/>
      <c r="AY536" s="44"/>
      <c r="AZ536" s="44"/>
      <c r="BA536" s="44"/>
      <c r="BB536" s="44"/>
      <c r="BC536" s="44"/>
      <c r="BD536" s="44"/>
      <c r="BE536" s="44"/>
      <c r="BF536" s="44"/>
      <c r="BG536" s="44"/>
      <c r="BH536" s="44"/>
      <c r="BI536" s="44"/>
      <c r="BJ536" s="44"/>
      <c r="BK536" s="44"/>
      <c r="BL536" s="44"/>
      <c r="BM536" s="44"/>
      <c r="BN536" s="44"/>
    </row>
    <row r="537" spans="1:66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  <c r="AL537" s="44"/>
      <c r="AM537" s="44"/>
      <c r="AN537" s="44"/>
      <c r="AO537" s="44"/>
      <c r="AP537" s="44"/>
      <c r="AQ537" s="44"/>
      <c r="AR537" s="44"/>
      <c r="AS537" s="44"/>
      <c r="AT537" s="44"/>
      <c r="AU537" s="44"/>
      <c r="AV537" s="44"/>
      <c r="AW537" s="44"/>
      <c r="AX537" s="45"/>
      <c r="AY537" s="44"/>
      <c r="AZ537" s="44"/>
      <c r="BA537" s="44"/>
      <c r="BB537" s="44"/>
      <c r="BC537" s="44"/>
      <c r="BD537" s="44"/>
      <c r="BE537" s="44"/>
      <c r="BF537" s="44"/>
      <c r="BG537" s="44"/>
      <c r="BH537" s="44"/>
      <c r="BI537" s="44"/>
      <c r="BJ537" s="44"/>
      <c r="BK537" s="44"/>
      <c r="BL537" s="44"/>
      <c r="BM537" s="44"/>
      <c r="BN537" s="44"/>
    </row>
    <row r="538" spans="1:66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  <c r="AP538" s="44"/>
      <c r="AQ538" s="44"/>
      <c r="AR538" s="44"/>
      <c r="AS538" s="44"/>
      <c r="AT538" s="44"/>
      <c r="AU538" s="44"/>
      <c r="AV538" s="44"/>
      <c r="AW538" s="44"/>
      <c r="AX538" s="45"/>
      <c r="AY538" s="44"/>
      <c r="AZ538" s="44"/>
      <c r="BA538" s="44"/>
      <c r="BB538" s="44"/>
      <c r="BC538" s="44"/>
      <c r="BD538" s="44"/>
      <c r="BE538" s="44"/>
      <c r="BF538" s="44"/>
      <c r="BG538" s="44"/>
      <c r="BH538" s="44"/>
      <c r="BI538" s="44"/>
      <c r="BJ538" s="44"/>
      <c r="BK538" s="44"/>
      <c r="BL538" s="44"/>
      <c r="BM538" s="44"/>
      <c r="BN538" s="44"/>
    </row>
    <row r="539" spans="1:66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  <c r="AP539" s="44"/>
      <c r="AQ539" s="44"/>
      <c r="AR539" s="44"/>
      <c r="AS539" s="44"/>
      <c r="AT539" s="44"/>
      <c r="AU539" s="44"/>
      <c r="AV539" s="44"/>
      <c r="AW539" s="44"/>
      <c r="AX539" s="45"/>
      <c r="AY539" s="44"/>
      <c r="AZ539" s="44"/>
      <c r="BA539" s="44"/>
      <c r="BB539" s="44"/>
      <c r="BC539" s="44"/>
      <c r="BD539" s="44"/>
      <c r="BE539" s="44"/>
      <c r="BF539" s="44"/>
      <c r="BG539" s="44"/>
      <c r="BH539" s="44"/>
      <c r="BI539" s="44"/>
      <c r="BJ539" s="44"/>
      <c r="BK539" s="44"/>
      <c r="BL539" s="44"/>
      <c r="BM539" s="44"/>
      <c r="BN539" s="44"/>
    </row>
    <row r="540" spans="1:66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  <c r="AP540" s="44"/>
      <c r="AQ540" s="44"/>
      <c r="AR540" s="44"/>
      <c r="AS540" s="44"/>
      <c r="AT540" s="44"/>
      <c r="AU540" s="44"/>
      <c r="AV540" s="44"/>
      <c r="AW540" s="44"/>
      <c r="AX540" s="45"/>
      <c r="AY540" s="44"/>
      <c r="AZ540" s="44"/>
      <c r="BA540" s="44"/>
      <c r="BB540" s="44"/>
      <c r="BC540" s="44"/>
      <c r="BD540" s="44"/>
      <c r="BE540" s="44"/>
      <c r="BF540" s="44"/>
      <c r="BG540" s="44"/>
      <c r="BH540" s="44"/>
      <c r="BI540" s="44"/>
      <c r="BJ540" s="44"/>
      <c r="BK540" s="44"/>
      <c r="BL540" s="44"/>
      <c r="BM540" s="44"/>
      <c r="BN540" s="44"/>
    </row>
    <row r="541" spans="1:66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  <c r="AI541" s="44"/>
      <c r="AJ541" s="44"/>
      <c r="AK541" s="44"/>
      <c r="AL541" s="44"/>
      <c r="AM541" s="44"/>
      <c r="AN541" s="44"/>
      <c r="AO541" s="44"/>
      <c r="AP541" s="44"/>
      <c r="AQ541" s="44"/>
      <c r="AR541" s="44"/>
      <c r="AS541" s="44"/>
      <c r="AT541" s="44"/>
      <c r="AU541" s="44"/>
      <c r="AV541" s="44"/>
      <c r="AW541" s="44"/>
      <c r="AX541" s="45"/>
      <c r="AY541" s="44"/>
      <c r="AZ541" s="44"/>
      <c r="BA541" s="44"/>
      <c r="BB541" s="44"/>
      <c r="BC541" s="44"/>
      <c r="BD541" s="44"/>
      <c r="BE541" s="44"/>
      <c r="BF541" s="44"/>
      <c r="BG541" s="44"/>
      <c r="BH541" s="44"/>
      <c r="BI541" s="44"/>
      <c r="BJ541" s="44"/>
      <c r="BK541" s="44"/>
      <c r="BL541" s="44"/>
      <c r="BM541" s="44"/>
      <c r="BN541" s="44"/>
    </row>
    <row r="542" spans="1:66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  <c r="AL542" s="44"/>
      <c r="AM542" s="44"/>
      <c r="AN542" s="44"/>
      <c r="AO542" s="44"/>
      <c r="AP542" s="44"/>
      <c r="AQ542" s="44"/>
      <c r="AR542" s="44"/>
      <c r="AS542" s="44"/>
      <c r="AT542" s="44"/>
      <c r="AU542" s="44"/>
      <c r="AV542" s="44"/>
      <c r="AW542" s="44"/>
      <c r="AX542" s="45"/>
      <c r="AY542" s="44"/>
      <c r="AZ542" s="44"/>
      <c r="BA542" s="44"/>
      <c r="BB542" s="44"/>
      <c r="BC542" s="44"/>
      <c r="BD542" s="44"/>
      <c r="BE542" s="44"/>
      <c r="BF542" s="44"/>
      <c r="BG542" s="44"/>
      <c r="BH542" s="44"/>
      <c r="BI542" s="44"/>
      <c r="BJ542" s="44"/>
      <c r="BK542" s="44"/>
      <c r="BL542" s="44"/>
      <c r="BM542" s="44"/>
      <c r="BN542" s="44"/>
    </row>
    <row r="543" spans="1:66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  <c r="AP543" s="44"/>
      <c r="AQ543" s="44"/>
      <c r="AR543" s="44"/>
      <c r="AS543" s="44"/>
      <c r="AT543" s="44"/>
      <c r="AU543" s="44"/>
      <c r="AV543" s="44"/>
      <c r="AW543" s="44"/>
      <c r="AX543" s="45"/>
      <c r="AY543" s="44"/>
      <c r="AZ543" s="44"/>
      <c r="BA543" s="44"/>
      <c r="BB543" s="44"/>
      <c r="BC543" s="44"/>
      <c r="BD543" s="44"/>
      <c r="BE543" s="44"/>
      <c r="BF543" s="44"/>
      <c r="BG543" s="44"/>
      <c r="BH543" s="44"/>
      <c r="BI543" s="44"/>
      <c r="BJ543" s="44"/>
      <c r="BK543" s="44"/>
      <c r="BL543" s="44"/>
      <c r="BM543" s="44"/>
      <c r="BN543" s="44"/>
    </row>
    <row r="544" spans="1:66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4"/>
      <c r="AU544" s="44"/>
      <c r="AV544" s="44"/>
      <c r="AW544" s="44"/>
      <c r="AX544" s="45"/>
      <c r="AY544" s="44"/>
      <c r="AZ544" s="44"/>
      <c r="BA544" s="44"/>
      <c r="BB544" s="44"/>
      <c r="BC544" s="44"/>
      <c r="BD544" s="44"/>
      <c r="BE544" s="44"/>
      <c r="BF544" s="44"/>
      <c r="BG544" s="44"/>
      <c r="BH544" s="44"/>
      <c r="BI544" s="44"/>
      <c r="BJ544" s="44"/>
      <c r="BK544" s="44"/>
      <c r="BL544" s="44"/>
      <c r="BM544" s="44"/>
      <c r="BN544" s="44"/>
    </row>
    <row r="545" spans="1:66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  <c r="AI545" s="44"/>
      <c r="AJ545" s="44"/>
      <c r="AK545" s="44"/>
      <c r="AL545" s="44"/>
      <c r="AM545" s="44"/>
      <c r="AN545" s="44"/>
      <c r="AO545" s="44"/>
      <c r="AP545" s="44"/>
      <c r="AQ545" s="44"/>
      <c r="AR545" s="44"/>
      <c r="AS545" s="44"/>
      <c r="AT545" s="44"/>
      <c r="AU545" s="44"/>
      <c r="AV545" s="44"/>
      <c r="AW545" s="44"/>
      <c r="AX545" s="45"/>
      <c r="AY545" s="44"/>
      <c r="AZ545" s="44"/>
      <c r="BA545" s="44"/>
      <c r="BB545" s="44"/>
      <c r="BC545" s="44"/>
      <c r="BD545" s="44"/>
      <c r="BE545" s="44"/>
      <c r="BF545" s="44"/>
      <c r="BG545" s="44"/>
      <c r="BH545" s="44"/>
      <c r="BI545" s="44"/>
      <c r="BJ545" s="44"/>
      <c r="BK545" s="44"/>
      <c r="BL545" s="44"/>
      <c r="BM545" s="44"/>
      <c r="BN545" s="44"/>
    </row>
    <row r="546" spans="1:66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  <c r="AQ546" s="44"/>
      <c r="AR546" s="44"/>
      <c r="AS546" s="44"/>
      <c r="AT546" s="44"/>
      <c r="AU546" s="44"/>
      <c r="AV546" s="44"/>
      <c r="AW546" s="44"/>
      <c r="AX546" s="45"/>
      <c r="AY546" s="44"/>
      <c r="AZ546" s="44"/>
      <c r="BA546" s="44"/>
      <c r="BB546" s="44"/>
      <c r="BC546" s="44"/>
      <c r="BD546" s="44"/>
      <c r="BE546" s="44"/>
      <c r="BF546" s="44"/>
      <c r="BG546" s="44"/>
      <c r="BH546" s="44"/>
      <c r="BI546" s="44"/>
      <c r="BJ546" s="44"/>
      <c r="BK546" s="44"/>
      <c r="BL546" s="44"/>
      <c r="BM546" s="44"/>
      <c r="BN546" s="44"/>
    </row>
    <row r="547" spans="1:66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  <c r="AQ547" s="44"/>
      <c r="AR547" s="44"/>
      <c r="AS547" s="44"/>
      <c r="AT547" s="44"/>
      <c r="AU547" s="44"/>
      <c r="AV547" s="44"/>
      <c r="AW547" s="44"/>
      <c r="AX547" s="45"/>
      <c r="AY547" s="44"/>
      <c r="AZ547" s="44"/>
      <c r="BA547" s="44"/>
      <c r="BB547" s="44"/>
      <c r="BC547" s="44"/>
      <c r="BD547" s="44"/>
      <c r="BE547" s="44"/>
      <c r="BF547" s="44"/>
      <c r="BG547" s="44"/>
      <c r="BH547" s="44"/>
      <c r="BI547" s="44"/>
      <c r="BJ547" s="44"/>
      <c r="BK547" s="44"/>
      <c r="BL547" s="44"/>
      <c r="BM547" s="44"/>
      <c r="BN547" s="44"/>
    </row>
    <row r="548" spans="1:66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  <c r="AJ548" s="44"/>
      <c r="AK548" s="44"/>
      <c r="AL548" s="44"/>
      <c r="AM548" s="44"/>
      <c r="AN548" s="44"/>
      <c r="AO548" s="44"/>
      <c r="AP548" s="44"/>
      <c r="AQ548" s="44"/>
      <c r="AR548" s="44"/>
      <c r="AS548" s="44"/>
      <c r="AT548" s="44"/>
      <c r="AU548" s="44"/>
      <c r="AV548" s="44"/>
      <c r="AW548" s="44"/>
      <c r="AX548" s="45"/>
      <c r="AY548" s="44"/>
      <c r="AZ548" s="44"/>
      <c r="BA548" s="44"/>
      <c r="BB548" s="44"/>
      <c r="BC548" s="44"/>
      <c r="BD548" s="44"/>
      <c r="BE548" s="44"/>
      <c r="BF548" s="44"/>
      <c r="BG548" s="44"/>
      <c r="BH548" s="44"/>
      <c r="BI548" s="44"/>
      <c r="BJ548" s="44"/>
      <c r="BK548" s="44"/>
      <c r="BL548" s="44"/>
      <c r="BM548" s="44"/>
      <c r="BN548" s="44"/>
    </row>
    <row r="549" spans="1:66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  <c r="AL549" s="44"/>
      <c r="AM549" s="44"/>
      <c r="AN549" s="44"/>
      <c r="AO549" s="44"/>
      <c r="AP549" s="44"/>
      <c r="AQ549" s="44"/>
      <c r="AR549" s="44"/>
      <c r="AS549" s="44"/>
      <c r="AT549" s="44"/>
      <c r="AU549" s="44"/>
      <c r="AV549" s="44"/>
      <c r="AW549" s="44"/>
      <c r="AX549" s="45"/>
      <c r="AY549" s="44"/>
      <c r="AZ549" s="44"/>
      <c r="BA549" s="44"/>
      <c r="BB549" s="44"/>
      <c r="BC549" s="44"/>
      <c r="BD549" s="44"/>
      <c r="BE549" s="44"/>
      <c r="BF549" s="44"/>
      <c r="BG549" s="44"/>
      <c r="BH549" s="44"/>
      <c r="BI549" s="44"/>
      <c r="BJ549" s="44"/>
      <c r="BK549" s="44"/>
      <c r="BL549" s="44"/>
      <c r="BM549" s="44"/>
      <c r="BN549" s="44"/>
    </row>
    <row r="550" spans="1:66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  <c r="AL550" s="44"/>
      <c r="AM550" s="44"/>
      <c r="AN550" s="44"/>
      <c r="AO550" s="44"/>
      <c r="AP550" s="44"/>
      <c r="AQ550" s="44"/>
      <c r="AR550" s="44"/>
      <c r="AS550" s="44"/>
      <c r="AT550" s="44"/>
      <c r="AU550" s="44"/>
      <c r="AV550" s="44"/>
      <c r="AW550" s="44"/>
      <c r="AX550" s="45"/>
      <c r="AY550" s="44"/>
      <c r="AZ550" s="44"/>
      <c r="BA550" s="44"/>
      <c r="BB550" s="44"/>
      <c r="BC550" s="44"/>
      <c r="BD550" s="44"/>
      <c r="BE550" s="44"/>
      <c r="BF550" s="44"/>
      <c r="BG550" s="44"/>
      <c r="BH550" s="44"/>
      <c r="BI550" s="44"/>
      <c r="BJ550" s="44"/>
      <c r="BK550" s="44"/>
      <c r="BL550" s="44"/>
      <c r="BM550" s="44"/>
      <c r="BN550" s="44"/>
    </row>
    <row r="551" spans="1:66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  <c r="AJ551" s="44"/>
      <c r="AK551" s="44"/>
      <c r="AL551" s="44"/>
      <c r="AM551" s="44"/>
      <c r="AN551" s="44"/>
      <c r="AO551" s="44"/>
      <c r="AP551" s="44"/>
      <c r="AQ551" s="44"/>
      <c r="AR551" s="44"/>
      <c r="AS551" s="44"/>
      <c r="AT551" s="44"/>
      <c r="AU551" s="44"/>
      <c r="AV551" s="44"/>
      <c r="AW551" s="44"/>
      <c r="AX551" s="45"/>
      <c r="AY551" s="44"/>
      <c r="AZ551" s="44"/>
      <c r="BA551" s="44"/>
      <c r="BB551" s="44"/>
      <c r="BC551" s="44"/>
      <c r="BD551" s="44"/>
      <c r="BE551" s="44"/>
      <c r="BF551" s="44"/>
      <c r="BG551" s="44"/>
      <c r="BH551" s="44"/>
      <c r="BI551" s="44"/>
      <c r="BJ551" s="44"/>
      <c r="BK551" s="44"/>
      <c r="BL551" s="44"/>
      <c r="BM551" s="44"/>
      <c r="BN551" s="44"/>
    </row>
    <row r="552" spans="1:66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  <c r="AL552" s="44"/>
      <c r="AM552" s="44"/>
      <c r="AN552" s="44"/>
      <c r="AO552" s="44"/>
      <c r="AP552" s="44"/>
      <c r="AQ552" s="44"/>
      <c r="AR552" s="44"/>
      <c r="AS552" s="44"/>
      <c r="AT552" s="44"/>
      <c r="AU552" s="44"/>
      <c r="AV552" s="44"/>
      <c r="AW552" s="44"/>
      <c r="AX552" s="45"/>
      <c r="AY552" s="44"/>
      <c r="AZ552" s="44"/>
      <c r="BA552" s="44"/>
      <c r="BB552" s="44"/>
      <c r="BC552" s="44"/>
      <c r="BD552" s="44"/>
      <c r="BE552" s="44"/>
      <c r="BF552" s="44"/>
      <c r="BG552" s="44"/>
      <c r="BH552" s="44"/>
      <c r="BI552" s="44"/>
      <c r="BJ552" s="44"/>
      <c r="BK552" s="44"/>
      <c r="BL552" s="44"/>
      <c r="BM552" s="44"/>
      <c r="BN552" s="44"/>
    </row>
    <row r="553" spans="1:66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  <c r="AL553" s="44"/>
      <c r="AM553" s="44"/>
      <c r="AN553" s="44"/>
      <c r="AO553" s="44"/>
      <c r="AP553" s="44"/>
      <c r="AQ553" s="44"/>
      <c r="AR553" s="44"/>
      <c r="AS553" s="44"/>
      <c r="AT553" s="44"/>
      <c r="AU553" s="44"/>
      <c r="AV553" s="44"/>
      <c r="AW553" s="44"/>
      <c r="AX553" s="45"/>
      <c r="AY553" s="44"/>
      <c r="AZ553" s="44"/>
      <c r="BA553" s="44"/>
      <c r="BB553" s="44"/>
      <c r="BC553" s="44"/>
      <c r="BD553" s="44"/>
      <c r="BE553" s="44"/>
      <c r="BF553" s="44"/>
      <c r="BG553" s="44"/>
      <c r="BH553" s="44"/>
      <c r="BI553" s="44"/>
      <c r="BJ553" s="44"/>
      <c r="BK553" s="44"/>
      <c r="BL553" s="44"/>
      <c r="BM553" s="44"/>
      <c r="BN553" s="44"/>
    </row>
    <row r="554" spans="1:66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4"/>
      <c r="AK554" s="44"/>
      <c r="AL554" s="44"/>
      <c r="AM554" s="44"/>
      <c r="AN554" s="44"/>
      <c r="AO554" s="44"/>
      <c r="AP554" s="44"/>
      <c r="AQ554" s="44"/>
      <c r="AR554" s="44"/>
      <c r="AS554" s="44"/>
      <c r="AT554" s="44"/>
      <c r="AU554" s="44"/>
      <c r="AV554" s="44"/>
      <c r="AW554" s="44"/>
      <c r="AX554" s="45"/>
      <c r="AY554" s="44"/>
      <c r="AZ554" s="44"/>
      <c r="BA554" s="44"/>
      <c r="BB554" s="44"/>
      <c r="BC554" s="44"/>
      <c r="BD554" s="44"/>
      <c r="BE554" s="44"/>
      <c r="BF554" s="44"/>
      <c r="BG554" s="44"/>
      <c r="BH554" s="44"/>
      <c r="BI554" s="44"/>
      <c r="BJ554" s="44"/>
      <c r="BK554" s="44"/>
      <c r="BL554" s="44"/>
      <c r="BM554" s="44"/>
      <c r="BN554" s="44"/>
    </row>
    <row r="555" spans="1:66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  <c r="AL555" s="44"/>
      <c r="AM555" s="44"/>
      <c r="AN555" s="44"/>
      <c r="AO555" s="44"/>
      <c r="AP555" s="44"/>
      <c r="AQ555" s="44"/>
      <c r="AR555" s="44"/>
      <c r="AS555" s="44"/>
      <c r="AT555" s="44"/>
      <c r="AU555" s="44"/>
      <c r="AV555" s="44"/>
      <c r="AW555" s="44"/>
      <c r="AX555" s="45"/>
      <c r="AY555" s="44"/>
      <c r="AZ555" s="44"/>
      <c r="BA555" s="44"/>
      <c r="BB555" s="44"/>
      <c r="BC555" s="44"/>
      <c r="BD555" s="44"/>
      <c r="BE555" s="44"/>
      <c r="BF555" s="44"/>
      <c r="BG555" s="44"/>
      <c r="BH555" s="44"/>
      <c r="BI555" s="44"/>
      <c r="BJ555" s="44"/>
      <c r="BK555" s="44"/>
      <c r="BL555" s="44"/>
      <c r="BM555" s="44"/>
      <c r="BN555" s="44"/>
    </row>
    <row r="556" spans="1:66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/>
      <c r="AH556" s="44"/>
      <c r="AI556" s="44"/>
      <c r="AJ556" s="44"/>
      <c r="AK556" s="44"/>
      <c r="AL556" s="44"/>
      <c r="AM556" s="44"/>
      <c r="AN556" s="44"/>
      <c r="AO556" s="44"/>
      <c r="AP556" s="44"/>
      <c r="AQ556" s="44"/>
      <c r="AR556" s="44"/>
      <c r="AS556" s="44"/>
      <c r="AT556" s="44"/>
      <c r="AU556" s="44"/>
      <c r="AV556" s="44"/>
      <c r="AW556" s="44"/>
      <c r="AX556" s="45"/>
      <c r="AY556" s="44"/>
      <c r="AZ556" s="44"/>
      <c r="BA556" s="44"/>
      <c r="BB556" s="44"/>
      <c r="BC556" s="44"/>
      <c r="BD556" s="44"/>
      <c r="BE556" s="44"/>
      <c r="BF556" s="44"/>
      <c r="BG556" s="44"/>
      <c r="BH556" s="44"/>
      <c r="BI556" s="44"/>
      <c r="BJ556" s="44"/>
      <c r="BK556" s="44"/>
      <c r="BL556" s="44"/>
      <c r="BM556" s="44"/>
      <c r="BN556" s="44"/>
    </row>
    <row r="557" spans="1:66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/>
      <c r="AL557" s="44"/>
      <c r="AM557" s="44"/>
      <c r="AN557" s="44"/>
      <c r="AO557" s="44"/>
      <c r="AP557" s="44"/>
      <c r="AQ557" s="44"/>
      <c r="AR557" s="44"/>
      <c r="AS557" s="44"/>
      <c r="AT557" s="44"/>
      <c r="AU557" s="44"/>
      <c r="AV557" s="44"/>
      <c r="AW557" s="44"/>
      <c r="AX557" s="45"/>
      <c r="AY557" s="44"/>
      <c r="AZ557" s="44"/>
      <c r="BA557" s="44"/>
      <c r="BB557" s="44"/>
      <c r="BC557" s="44"/>
      <c r="BD557" s="44"/>
      <c r="BE557" s="44"/>
      <c r="BF557" s="44"/>
      <c r="BG557" s="44"/>
      <c r="BH557" s="44"/>
      <c r="BI557" s="44"/>
      <c r="BJ557" s="44"/>
      <c r="BK557" s="44"/>
      <c r="BL557" s="44"/>
      <c r="BM557" s="44"/>
      <c r="BN557" s="44"/>
    </row>
    <row r="558" spans="1:66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4"/>
      <c r="AK558" s="44"/>
      <c r="AL558" s="44"/>
      <c r="AM558" s="44"/>
      <c r="AN558" s="44"/>
      <c r="AO558" s="44"/>
      <c r="AP558" s="44"/>
      <c r="AQ558" s="44"/>
      <c r="AR558" s="44"/>
      <c r="AS558" s="44"/>
      <c r="AT558" s="44"/>
      <c r="AU558" s="44"/>
      <c r="AV558" s="44"/>
      <c r="AW558" s="44"/>
      <c r="AX558" s="45"/>
      <c r="AY558" s="44"/>
      <c r="AZ558" s="44"/>
      <c r="BA558" s="44"/>
      <c r="BB558" s="44"/>
      <c r="BC558" s="44"/>
      <c r="BD558" s="44"/>
      <c r="BE558" s="44"/>
      <c r="BF558" s="44"/>
      <c r="BG558" s="44"/>
      <c r="BH558" s="44"/>
      <c r="BI558" s="44"/>
      <c r="BJ558" s="44"/>
      <c r="BK558" s="44"/>
      <c r="BL558" s="44"/>
      <c r="BM558" s="44"/>
      <c r="BN558" s="44"/>
    </row>
    <row r="559" spans="1:66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  <c r="AJ559" s="44"/>
      <c r="AK559" s="44"/>
      <c r="AL559" s="44"/>
      <c r="AM559" s="44"/>
      <c r="AN559" s="44"/>
      <c r="AO559" s="44"/>
      <c r="AP559" s="44"/>
      <c r="AQ559" s="44"/>
      <c r="AR559" s="44"/>
      <c r="AS559" s="44"/>
      <c r="AT559" s="44"/>
      <c r="AU559" s="44"/>
      <c r="AV559" s="44"/>
      <c r="AW559" s="44"/>
      <c r="AX559" s="45"/>
      <c r="AY559" s="44"/>
      <c r="AZ559" s="44"/>
      <c r="BA559" s="44"/>
      <c r="BB559" s="44"/>
      <c r="BC559" s="44"/>
      <c r="BD559" s="44"/>
      <c r="BE559" s="44"/>
      <c r="BF559" s="44"/>
      <c r="BG559" s="44"/>
      <c r="BH559" s="44"/>
      <c r="BI559" s="44"/>
      <c r="BJ559" s="44"/>
      <c r="BK559" s="44"/>
      <c r="BL559" s="44"/>
      <c r="BM559" s="44"/>
      <c r="BN559" s="44"/>
    </row>
    <row r="560" spans="1:66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  <c r="AI560" s="44"/>
      <c r="AJ560" s="44"/>
      <c r="AK560" s="44"/>
      <c r="AL560" s="44"/>
      <c r="AM560" s="44"/>
      <c r="AN560" s="44"/>
      <c r="AO560" s="44"/>
      <c r="AP560" s="44"/>
      <c r="AQ560" s="44"/>
      <c r="AR560" s="44"/>
      <c r="AS560" s="44"/>
      <c r="AT560" s="44"/>
      <c r="AU560" s="44"/>
      <c r="AV560" s="44"/>
      <c r="AW560" s="44"/>
      <c r="AX560" s="45"/>
      <c r="AY560" s="44"/>
      <c r="AZ560" s="44"/>
      <c r="BA560" s="44"/>
      <c r="BB560" s="44"/>
      <c r="BC560" s="44"/>
      <c r="BD560" s="44"/>
      <c r="BE560" s="44"/>
      <c r="BF560" s="44"/>
      <c r="BG560" s="44"/>
      <c r="BH560" s="44"/>
      <c r="BI560" s="44"/>
      <c r="BJ560" s="44"/>
      <c r="BK560" s="44"/>
      <c r="BL560" s="44"/>
      <c r="BM560" s="44"/>
      <c r="BN560" s="44"/>
    </row>
    <row r="561" spans="1:66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4"/>
      <c r="AK561" s="44"/>
      <c r="AL561" s="44"/>
      <c r="AM561" s="44"/>
      <c r="AN561" s="44"/>
      <c r="AO561" s="44"/>
      <c r="AP561" s="44"/>
      <c r="AQ561" s="44"/>
      <c r="AR561" s="44"/>
      <c r="AS561" s="44"/>
      <c r="AT561" s="44"/>
      <c r="AU561" s="44"/>
      <c r="AV561" s="44"/>
      <c r="AW561" s="44"/>
      <c r="AX561" s="45"/>
      <c r="AY561" s="44"/>
      <c r="AZ561" s="44"/>
      <c r="BA561" s="44"/>
      <c r="BB561" s="44"/>
      <c r="BC561" s="44"/>
      <c r="BD561" s="44"/>
      <c r="BE561" s="44"/>
      <c r="BF561" s="44"/>
      <c r="BG561" s="44"/>
      <c r="BH561" s="44"/>
      <c r="BI561" s="44"/>
      <c r="BJ561" s="44"/>
      <c r="BK561" s="44"/>
      <c r="BL561" s="44"/>
      <c r="BM561" s="44"/>
      <c r="BN561" s="44"/>
    </row>
    <row r="562" spans="1:66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  <c r="AJ562" s="44"/>
      <c r="AK562" s="44"/>
      <c r="AL562" s="44"/>
      <c r="AM562" s="44"/>
      <c r="AN562" s="44"/>
      <c r="AO562" s="44"/>
      <c r="AP562" s="44"/>
      <c r="AQ562" s="44"/>
      <c r="AR562" s="44"/>
      <c r="AS562" s="44"/>
      <c r="AT562" s="44"/>
      <c r="AU562" s="44"/>
      <c r="AV562" s="44"/>
      <c r="AW562" s="44"/>
      <c r="AX562" s="45"/>
      <c r="AY562" s="44"/>
      <c r="AZ562" s="44"/>
      <c r="BA562" s="44"/>
      <c r="BB562" s="44"/>
      <c r="BC562" s="44"/>
      <c r="BD562" s="44"/>
      <c r="BE562" s="44"/>
      <c r="BF562" s="44"/>
      <c r="BG562" s="44"/>
      <c r="BH562" s="44"/>
      <c r="BI562" s="44"/>
      <c r="BJ562" s="44"/>
      <c r="BK562" s="44"/>
      <c r="BL562" s="44"/>
      <c r="BM562" s="44"/>
      <c r="BN562" s="44"/>
    </row>
    <row r="563" spans="1:66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  <c r="AL563" s="44"/>
      <c r="AM563" s="44"/>
      <c r="AN563" s="44"/>
      <c r="AO563" s="44"/>
      <c r="AP563" s="44"/>
      <c r="AQ563" s="44"/>
      <c r="AR563" s="44"/>
      <c r="AS563" s="44"/>
      <c r="AT563" s="44"/>
      <c r="AU563" s="44"/>
      <c r="AV563" s="44"/>
      <c r="AW563" s="44"/>
      <c r="AX563" s="45"/>
      <c r="AY563" s="44"/>
      <c r="AZ563" s="44"/>
      <c r="BA563" s="44"/>
      <c r="BB563" s="44"/>
      <c r="BC563" s="44"/>
      <c r="BD563" s="44"/>
      <c r="BE563" s="44"/>
      <c r="BF563" s="44"/>
      <c r="BG563" s="44"/>
      <c r="BH563" s="44"/>
      <c r="BI563" s="44"/>
      <c r="BJ563" s="44"/>
      <c r="BK563" s="44"/>
      <c r="BL563" s="44"/>
      <c r="BM563" s="44"/>
      <c r="BN563" s="44"/>
    </row>
    <row r="564" spans="1:66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  <c r="AL564" s="44"/>
      <c r="AM564" s="44"/>
      <c r="AN564" s="44"/>
      <c r="AO564" s="44"/>
      <c r="AP564" s="44"/>
      <c r="AQ564" s="44"/>
      <c r="AR564" s="44"/>
      <c r="AS564" s="44"/>
      <c r="AT564" s="44"/>
      <c r="AU564" s="44"/>
      <c r="AV564" s="44"/>
      <c r="AW564" s="44"/>
      <c r="AX564" s="45"/>
      <c r="AY564" s="44"/>
      <c r="AZ564" s="44"/>
      <c r="BA564" s="44"/>
      <c r="BB564" s="44"/>
      <c r="BC564" s="44"/>
      <c r="BD564" s="44"/>
      <c r="BE564" s="44"/>
      <c r="BF564" s="44"/>
      <c r="BG564" s="44"/>
      <c r="BH564" s="44"/>
      <c r="BI564" s="44"/>
      <c r="BJ564" s="44"/>
      <c r="BK564" s="44"/>
      <c r="BL564" s="44"/>
      <c r="BM564" s="44"/>
      <c r="BN564" s="44"/>
    </row>
    <row r="565" spans="1:66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  <c r="AL565" s="44"/>
      <c r="AM565" s="44"/>
      <c r="AN565" s="44"/>
      <c r="AO565" s="44"/>
      <c r="AP565" s="44"/>
      <c r="AQ565" s="44"/>
      <c r="AR565" s="44"/>
      <c r="AS565" s="44"/>
      <c r="AT565" s="44"/>
      <c r="AU565" s="44"/>
      <c r="AV565" s="44"/>
      <c r="AW565" s="44"/>
      <c r="AX565" s="45"/>
      <c r="AY565" s="44"/>
      <c r="AZ565" s="44"/>
      <c r="BA565" s="44"/>
      <c r="BB565" s="44"/>
      <c r="BC565" s="44"/>
      <c r="BD565" s="44"/>
      <c r="BE565" s="44"/>
      <c r="BF565" s="44"/>
      <c r="BG565" s="44"/>
      <c r="BH565" s="44"/>
      <c r="BI565" s="44"/>
      <c r="BJ565" s="44"/>
      <c r="BK565" s="44"/>
      <c r="BL565" s="44"/>
      <c r="BM565" s="44"/>
      <c r="BN565" s="44"/>
    </row>
    <row r="566" spans="1:66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  <c r="AJ566" s="44"/>
      <c r="AK566" s="44"/>
      <c r="AL566" s="44"/>
      <c r="AM566" s="44"/>
      <c r="AN566" s="44"/>
      <c r="AO566" s="44"/>
      <c r="AP566" s="44"/>
      <c r="AQ566" s="44"/>
      <c r="AR566" s="44"/>
      <c r="AS566" s="44"/>
      <c r="AT566" s="44"/>
      <c r="AU566" s="44"/>
      <c r="AV566" s="44"/>
      <c r="AW566" s="44"/>
      <c r="AX566" s="45"/>
      <c r="AY566" s="44"/>
      <c r="AZ566" s="44"/>
      <c r="BA566" s="44"/>
      <c r="BB566" s="44"/>
      <c r="BC566" s="44"/>
      <c r="BD566" s="44"/>
      <c r="BE566" s="44"/>
      <c r="BF566" s="44"/>
      <c r="BG566" s="44"/>
      <c r="BH566" s="44"/>
      <c r="BI566" s="44"/>
      <c r="BJ566" s="44"/>
      <c r="BK566" s="44"/>
      <c r="BL566" s="44"/>
      <c r="BM566" s="44"/>
      <c r="BN566" s="44"/>
    </row>
    <row r="567" spans="1:66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4"/>
      <c r="AK567" s="44"/>
      <c r="AL567" s="44"/>
      <c r="AM567" s="44"/>
      <c r="AN567" s="44"/>
      <c r="AO567" s="44"/>
      <c r="AP567" s="44"/>
      <c r="AQ567" s="44"/>
      <c r="AR567" s="44"/>
      <c r="AS567" s="44"/>
      <c r="AT567" s="44"/>
      <c r="AU567" s="44"/>
      <c r="AV567" s="44"/>
      <c r="AW567" s="44"/>
      <c r="AX567" s="45"/>
      <c r="AY567" s="44"/>
      <c r="AZ567" s="44"/>
      <c r="BA567" s="44"/>
      <c r="BB567" s="44"/>
      <c r="BC567" s="44"/>
      <c r="BD567" s="44"/>
      <c r="BE567" s="44"/>
      <c r="BF567" s="44"/>
      <c r="BG567" s="44"/>
      <c r="BH567" s="44"/>
      <c r="BI567" s="44"/>
      <c r="BJ567" s="44"/>
      <c r="BK567" s="44"/>
      <c r="BL567" s="44"/>
      <c r="BM567" s="44"/>
      <c r="BN567" s="44"/>
    </row>
    <row r="568" spans="1:66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  <c r="AL568" s="44"/>
      <c r="AM568" s="44"/>
      <c r="AN568" s="44"/>
      <c r="AO568" s="44"/>
      <c r="AP568" s="44"/>
      <c r="AQ568" s="44"/>
      <c r="AR568" s="44"/>
      <c r="AS568" s="44"/>
      <c r="AT568" s="44"/>
      <c r="AU568" s="44"/>
      <c r="AV568" s="44"/>
      <c r="AW568" s="44"/>
      <c r="AX568" s="45"/>
      <c r="AY568" s="44"/>
      <c r="AZ568" s="44"/>
      <c r="BA568" s="44"/>
      <c r="BB568" s="44"/>
      <c r="BC568" s="44"/>
      <c r="BD568" s="44"/>
      <c r="BE568" s="44"/>
      <c r="BF568" s="44"/>
      <c r="BG568" s="44"/>
      <c r="BH568" s="44"/>
      <c r="BI568" s="44"/>
      <c r="BJ568" s="44"/>
      <c r="BK568" s="44"/>
      <c r="BL568" s="44"/>
      <c r="BM568" s="44"/>
      <c r="BN568" s="44"/>
    </row>
    <row r="569" spans="1:66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  <c r="AI569" s="44"/>
      <c r="AJ569" s="44"/>
      <c r="AK569" s="44"/>
      <c r="AL569" s="44"/>
      <c r="AM569" s="44"/>
      <c r="AN569" s="44"/>
      <c r="AO569" s="44"/>
      <c r="AP569" s="44"/>
      <c r="AQ569" s="44"/>
      <c r="AR569" s="44"/>
      <c r="AS569" s="44"/>
      <c r="AT569" s="44"/>
      <c r="AU569" s="44"/>
      <c r="AV569" s="44"/>
      <c r="AW569" s="44"/>
      <c r="AX569" s="45"/>
      <c r="AY569" s="44"/>
      <c r="AZ569" s="44"/>
      <c r="BA569" s="44"/>
      <c r="BB569" s="44"/>
      <c r="BC569" s="44"/>
      <c r="BD569" s="44"/>
      <c r="BE569" s="44"/>
      <c r="BF569" s="44"/>
      <c r="BG569" s="44"/>
      <c r="BH569" s="44"/>
      <c r="BI569" s="44"/>
      <c r="BJ569" s="44"/>
      <c r="BK569" s="44"/>
      <c r="BL569" s="44"/>
      <c r="BM569" s="44"/>
      <c r="BN569" s="44"/>
    </row>
    <row r="570" spans="1:66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  <c r="AL570" s="44"/>
      <c r="AM570" s="44"/>
      <c r="AN570" s="44"/>
      <c r="AO570" s="44"/>
      <c r="AP570" s="44"/>
      <c r="AQ570" s="44"/>
      <c r="AR570" s="44"/>
      <c r="AS570" s="44"/>
      <c r="AT570" s="44"/>
      <c r="AU570" s="44"/>
      <c r="AV570" s="44"/>
      <c r="AW570" s="44"/>
      <c r="AX570" s="45"/>
      <c r="AY570" s="44"/>
      <c r="AZ570" s="44"/>
      <c r="BA570" s="44"/>
      <c r="BB570" s="44"/>
      <c r="BC570" s="44"/>
      <c r="BD570" s="44"/>
      <c r="BE570" s="44"/>
      <c r="BF570" s="44"/>
      <c r="BG570" s="44"/>
      <c r="BH570" s="44"/>
      <c r="BI570" s="44"/>
      <c r="BJ570" s="44"/>
      <c r="BK570" s="44"/>
      <c r="BL570" s="44"/>
      <c r="BM570" s="44"/>
      <c r="BN570" s="44"/>
    </row>
    <row r="571" spans="1:66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  <c r="AL571" s="44"/>
      <c r="AM571" s="44"/>
      <c r="AN571" s="44"/>
      <c r="AO571" s="44"/>
      <c r="AP571" s="44"/>
      <c r="AQ571" s="44"/>
      <c r="AR571" s="44"/>
      <c r="AS571" s="44"/>
      <c r="AT571" s="44"/>
      <c r="AU571" s="44"/>
      <c r="AV571" s="44"/>
      <c r="AW571" s="44"/>
      <c r="AX571" s="45"/>
      <c r="AY571" s="44"/>
      <c r="AZ571" s="44"/>
      <c r="BA571" s="44"/>
      <c r="BB571" s="44"/>
      <c r="BC571" s="44"/>
      <c r="BD571" s="44"/>
      <c r="BE571" s="44"/>
      <c r="BF571" s="44"/>
      <c r="BG571" s="44"/>
      <c r="BH571" s="44"/>
      <c r="BI571" s="44"/>
      <c r="BJ571" s="44"/>
      <c r="BK571" s="44"/>
      <c r="BL571" s="44"/>
      <c r="BM571" s="44"/>
      <c r="BN571" s="44"/>
    </row>
    <row r="572" spans="1:66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  <c r="AL572" s="44"/>
      <c r="AM572" s="44"/>
      <c r="AN572" s="44"/>
      <c r="AO572" s="44"/>
      <c r="AP572" s="44"/>
      <c r="AQ572" s="44"/>
      <c r="AR572" s="44"/>
      <c r="AS572" s="44"/>
      <c r="AT572" s="44"/>
      <c r="AU572" s="44"/>
      <c r="AV572" s="44"/>
      <c r="AW572" s="44"/>
      <c r="AX572" s="45"/>
      <c r="AY572" s="44"/>
      <c r="AZ572" s="44"/>
      <c r="BA572" s="44"/>
      <c r="BB572" s="44"/>
      <c r="BC572" s="44"/>
      <c r="BD572" s="44"/>
      <c r="BE572" s="44"/>
      <c r="BF572" s="44"/>
      <c r="BG572" s="44"/>
      <c r="BH572" s="44"/>
      <c r="BI572" s="44"/>
      <c r="BJ572" s="44"/>
      <c r="BK572" s="44"/>
      <c r="BL572" s="44"/>
      <c r="BM572" s="44"/>
      <c r="BN572" s="44"/>
    </row>
    <row r="573" spans="1:66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  <c r="AL573" s="44"/>
      <c r="AM573" s="44"/>
      <c r="AN573" s="44"/>
      <c r="AO573" s="44"/>
      <c r="AP573" s="44"/>
      <c r="AQ573" s="44"/>
      <c r="AR573" s="44"/>
      <c r="AS573" s="44"/>
      <c r="AT573" s="44"/>
      <c r="AU573" s="44"/>
      <c r="AV573" s="44"/>
      <c r="AW573" s="44"/>
      <c r="AX573" s="45"/>
      <c r="AY573" s="44"/>
      <c r="AZ573" s="44"/>
      <c r="BA573" s="44"/>
      <c r="BB573" s="44"/>
      <c r="BC573" s="44"/>
      <c r="BD573" s="44"/>
      <c r="BE573" s="44"/>
      <c r="BF573" s="44"/>
      <c r="BG573" s="44"/>
      <c r="BH573" s="44"/>
      <c r="BI573" s="44"/>
      <c r="BJ573" s="44"/>
      <c r="BK573" s="44"/>
      <c r="BL573" s="44"/>
      <c r="BM573" s="44"/>
      <c r="BN573" s="44"/>
    </row>
    <row r="574" spans="1:66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  <c r="AJ574" s="44"/>
      <c r="AK574" s="44"/>
      <c r="AL574" s="44"/>
      <c r="AM574" s="44"/>
      <c r="AN574" s="44"/>
      <c r="AO574" s="44"/>
      <c r="AP574" s="44"/>
      <c r="AQ574" s="44"/>
      <c r="AR574" s="44"/>
      <c r="AS574" s="44"/>
      <c r="AT574" s="44"/>
      <c r="AU574" s="44"/>
      <c r="AV574" s="44"/>
      <c r="AW574" s="44"/>
      <c r="AX574" s="45"/>
      <c r="AY574" s="44"/>
      <c r="AZ574" s="44"/>
      <c r="BA574" s="44"/>
      <c r="BB574" s="44"/>
      <c r="BC574" s="44"/>
      <c r="BD574" s="44"/>
      <c r="BE574" s="44"/>
      <c r="BF574" s="44"/>
      <c r="BG574" s="44"/>
      <c r="BH574" s="44"/>
      <c r="BI574" s="44"/>
      <c r="BJ574" s="44"/>
      <c r="BK574" s="44"/>
      <c r="BL574" s="44"/>
      <c r="BM574" s="44"/>
      <c r="BN574" s="44"/>
    </row>
    <row r="575" spans="1:66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  <c r="AL575" s="44"/>
      <c r="AM575" s="44"/>
      <c r="AN575" s="44"/>
      <c r="AO575" s="44"/>
      <c r="AP575" s="44"/>
      <c r="AQ575" s="44"/>
      <c r="AR575" s="44"/>
      <c r="AS575" s="44"/>
      <c r="AT575" s="44"/>
      <c r="AU575" s="44"/>
      <c r="AV575" s="44"/>
      <c r="AW575" s="44"/>
      <c r="AX575" s="45"/>
      <c r="AY575" s="44"/>
      <c r="AZ575" s="44"/>
      <c r="BA575" s="44"/>
      <c r="BB575" s="44"/>
      <c r="BC575" s="44"/>
      <c r="BD575" s="44"/>
      <c r="BE575" s="44"/>
      <c r="BF575" s="44"/>
      <c r="BG575" s="44"/>
      <c r="BH575" s="44"/>
      <c r="BI575" s="44"/>
      <c r="BJ575" s="44"/>
      <c r="BK575" s="44"/>
      <c r="BL575" s="44"/>
      <c r="BM575" s="44"/>
      <c r="BN575" s="44"/>
    </row>
    <row r="576" spans="1:66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4"/>
      <c r="AK576" s="44"/>
      <c r="AL576" s="44"/>
      <c r="AM576" s="44"/>
      <c r="AN576" s="44"/>
      <c r="AO576" s="44"/>
      <c r="AP576" s="44"/>
      <c r="AQ576" s="44"/>
      <c r="AR576" s="44"/>
      <c r="AS576" s="44"/>
      <c r="AT576" s="44"/>
      <c r="AU576" s="44"/>
      <c r="AV576" s="44"/>
      <c r="AW576" s="44"/>
      <c r="AX576" s="45"/>
      <c r="AY576" s="44"/>
      <c r="AZ576" s="44"/>
      <c r="BA576" s="44"/>
      <c r="BB576" s="44"/>
      <c r="BC576" s="44"/>
      <c r="BD576" s="44"/>
      <c r="BE576" s="44"/>
      <c r="BF576" s="44"/>
      <c r="BG576" s="44"/>
      <c r="BH576" s="44"/>
      <c r="BI576" s="44"/>
      <c r="BJ576" s="44"/>
      <c r="BK576" s="44"/>
      <c r="BL576" s="44"/>
      <c r="BM576" s="44"/>
      <c r="BN576" s="44"/>
    </row>
    <row r="577" spans="1:66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  <c r="AL577" s="44"/>
      <c r="AM577" s="44"/>
      <c r="AN577" s="44"/>
      <c r="AO577" s="44"/>
      <c r="AP577" s="44"/>
      <c r="AQ577" s="44"/>
      <c r="AR577" s="44"/>
      <c r="AS577" s="44"/>
      <c r="AT577" s="44"/>
      <c r="AU577" s="44"/>
      <c r="AV577" s="44"/>
      <c r="AW577" s="44"/>
      <c r="AX577" s="45"/>
      <c r="AY577" s="44"/>
      <c r="AZ577" s="44"/>
      <c r="BA577" s="44"/>
      <c r="BB577" s="44"/>
      <c r="BC577" s="44"/>
      <c r="BD577" s="44"/>
      <c r="BE577" s="44"/>
      <c r="BF577" s="44"/>
      <c r="BG577" s="44"/>
      <c r="BH577" s="44"/>
      <c r="BI577" s="44"/>
      <c r="BJ577" s="44"/>
      <c r="BK577" s="44"/>
      <c r="BL577" s="44"/>
      <c r="BM577" s="44"/>
      <c r="BN577" s="44"/>
    </row>
    <row r="578" spans="1:66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  <c r="AL578" s="44"/>
      <c r="AM578" s="44"/>
      <c r="AN578" s="44"/>
      <c r="AO578" s="44"/>
      <c r="AP578" s="44"/>
      <c r="AQ578" s="44"/>
      <c r="AR578" s="44"/>
      <c r="AS578" s="44"/>
      <c r="AT578" s="44"/>
      <c r="AU578" s="44"/>
      <c r="AV578" s="44"/>
      <c r="AW578" s="44"/>
      <c r="AX578" s="45"/>
      <c r="AY578" s="44"/>
      <c r="AZ578" s="44"/>
      <c r="BA578" s="44"/>
      <c r="BB578" s="44"/>
      <c r="BC578" s="44"/>
      <c r="BD578" s="44"/>
      <c r="BE578" s="44"/>
      <c r="BF578" s="44"/>
      <c r="BG578" s="44"/>
      <c r="BH578" s="44"/>
      <c r="BI578" s="44"/>
      <c r="BJ578" s="44"/>
      <c r="BK578" s="44"/>
      <c r="BL578" s="44"/>
      <c r="BM578" s="44"/>
      <c r="BN578" s="44"/>
    </row>
    <row r="579" spans="1:66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  <c r="AI579" s="44"/>
      <c r="AJ579" s="44"/>
      <c r="AK579" s="44"/>
      <c r="AL579" s="44"/>
      <c r="AM579" s="44"/>
      <c r="AN579" s="44"/>
      <c r="AO579" s="44"/>
      <c r="AP579" s="44"/>
      <c r="AQ579" s="44"/>
      <c r="AR579" s="44"/>
      <c r="AS579" s="44"/>
      <c r="AT579" s="44"/>
      <c r="AU579" s="44"/>
      <c r="AV579" s="44"/>
      <c r="AW579" s="44"/>
      <c r="AX579" s="45"/>
      <c r="AY579" s="44"/>
      <c r="AZ579" s="44"/>
      <c r="BA579" s="44"/>
      <c r="BB579" s="44"/>
      <c r="BC579" s="44"/>
      <c r="BD579" s="44"/>
      <c r="BE579" s="44"/>
      <c r="BF579" s="44"/>
      <c r="BG579" s="44"/>
      <c r="BH579" s="44"/>
      <c r="BI579" s="44"/>
      <c r="BJ579" s="44"/>
      <c r="BK579" s="44"/>
      <c r="BL579" s="44"/>
      <c r="BM579" s="44"/>
      <c r="BN579" s="44"/>
    </row>
    <row r="580" spans="1:66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  <c r="AL580" s="44"/>
      <c r="AM580" s="44"/>
      <c r="AN580" s="44"/>
      <c r="AO580" s="44"/>
      <c r="AP580" s="44"/>
      <c r="AQ580" s="44"/>
      <c r="AR580" s="44"/>
      <c r="AS580" s="44"/>
      <c r="AT580" s="44"/>
      <c r="AU580" s="44"/>
      <c r="AV580" s="44"/>
      <c r="AW580" s="44"/>
      <c r="AX580" s="45"/>
      <c r="AY580" s="44"/>
      <c r="AZ580" s="44"/>
      <c r="BA580" s="44"/>
      <c r="BB580" s="44"/>
      <c r="BC580" s="44"/>
      <c r="BD580" s="44"/>
      <c r="BE580" s="44"/>
      <c r="BF580" s="44"/>
      <c r="BG580" s="44"/>
      <c r="BH580" s="44"/>
      <c r="BI580" s="44"/>
      <c r="BJ580" s="44"/>
      <c r="BK580" s="44"/>
      <c r="BL580" s="44"/>
      <c r="BM580" s="44"/>
      <c r="BN580" s="44"/>
    </row>
    <row r="581" spans="1:66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4"/>
      <c r="AK581" s="44"/>
      <c r="AL581" s="44"/>
      <c r="AM581" s="44"/>
      <c r="AN581" s="44"/>
      <c r="AO581" s="44"/>
      <c r="AP581" s="44"/>
      <c r="AQ581" s="44"/>
      <c r="AR581" s="44"/>
      <c r="AS581" s="44"/>
      <c r="AT581" s="44"/>
      <c r="AU581" s="44"/>
      <c r="AV581" s="44"/>
      <c r="AW581" s="44"/>
      <c r="AX581" s="45"/>
      <c r="AY581" s="44"/>
      <c r="AZ581" s="44"/>
      <c r="BA581" s="44"/>
      <c r="BB581" s="44"/>
      <c r="BC581" s="44"/>
      <c r="BD581" s="44"/>
      <c r="BE581" s="44"/>
      <c r="BF581" s="44"/>
      <c r="BG581" s="44"/>
      <c r="BH581" s="44"/>
      <c r="BI581" s="44"/>
      <c r="BJ581" s="44"/>
      <c r="BK581" s="44"/>
      <c r="BL581" s="44"/>
      <c r="BM581" s="44"/>
      <c r="BN581" s="44"/>
    </row>
    <row r="582" spans="1:66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  <c r="AL582" s="44"/>
      <c r="AM582" s="44"/>
      <c r="AN582" s="44"/>
      <c r="AO582" s="44"/>
      <c r="AP582" s="44"/>
      <c r="AQ582" s="44"/>
      <c r="AR582" s="44"/>
      <c r="AS582" s="44"/>
      <c r="AT582" s="44"/>
      <c r="AU582" s="44"/>
      <c r="AV582" s="44"/>
      <c r="AW582" s="44"/>
      <c r="AX582" s="45"/>
      <c r="AY582" s="44"/>
      <c r="AZ582" s="44"/>
      <c r="BA582" s="44"/>
      <c r="BB582" s="44"/>
      <c r="BC582" s="44"/>
      <c r="BD582" s="44"/>
      <c r="BE582" s="44"/>
      <c r="BF582" s="44"/>
      <c r="BG582" s="44"/>
      <c r="BH582" s="44"/>
      <c r="BI582" s="44"/>
      <c r="BJ582" s="44"/>
      <c r="BK582" s="44"/>
      <c r="BL582" s="44"/>
      <c r="BM582" s="44"/>
      <c r="BN582" s="44"/>
    </row>
    <row r="583" spans="1:66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  <c r="AJ583" s="44"/>
      <c r="AK583" s="44"/>
      <c r="AL583" s="44"/>
      <c r="AM583" s="44"/>
      <c r="AN583" s="44"/>
      <c r="AO583" s="44"/>
      <c r="AP583" s="44"/>
      <c r="AQ583" s="44"/>
      <c r="AR583" s="44"/>
      <c r="AS583" s="44"/>
      <c r="AT583" s="44"/>
      <c r="AU583" s="44"/>
      <c r="AV583" s="44"/>
      <c r="AW583" s="44"/>
      <c r="AX583" s="45"/>
      <c r="AY583" s="44"/>
      <c r="AZ583" s="44"/>
      <c r="BA583" s="44"/>
      <c r="BB583" s="44"/>
      <c r="BC583" s="44"/>
      <c r="BD583" s="44"/>
      <c r="BE583" s="44"/>
      <c r="BF583" s="44"/>
      <c r="BG583" s="44"/>
      <c r="BH583" s="44"/>
      <c r="BI583" s="44"/>
      <c r="BJ583" s="44"/>
      <c r="BK583" s="44"/>
      <c r="BL583" s="44"/>
      <c r="BM583" s="44"/>
      <c r="BN583" s="44"/>
    </row>
    <row r="584" spans="1:66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  <c r="AL584" s="44"/>
      <c r="AM584" s="44"/>
      <c r="AN584" s="44"/>
      <c r="AO584" s="44"/>
      <c r="AP584" s="44"/>
      <c r="AQ584" s="44"/>
      <c r="AR584" s="44"/>
      <c r="AS584" s="44"/>
      <c r="AT584" s="44"/>
      <c r="AU584" s="44"/>
      <c r="AV584" s="44"/>
      <c r="AW584" s="44"/>
      <c r="AX584" s="45"/>
      <c r="AY584" s="44"/>
      <c r="AZ584" s="44"/>
      <c r="BA584" s="44"/>
      <c r="BB584" s="44"/>
      <c r="BC584" s="44"/>
      <c r="BD584" s="44"/>
      <c r="BE584" s="44"/>
      <c r="BF584" s="44"/>
      <c r="BG584" s="44"/>
      <c r="BH584" s="44"/>
      <c r="BI584" s="44"/>
      <c r="BJ584" s="44"/>
      <c r="BK584" s="44"/>
      <c r="BL584" s="44"/>
      <c r="BM584" s="44"/>
      <c r="BN584" s="44"/>
    </row>
    <row r="585" spans="1:66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  <c r="AJ585" s="44"/>
      <c r="AK585" s="44"/>
      <c r="AL585" s="44"/>
      <c r="AM585" s="44"/>
      <c r="AN585" s="44"/>
      <c r="AO585" s="44"/>
      <c r="AP585" s="44"/>
      <c r="AQ585" s="44"/>
      <c r="AR585" s="44"/>
      <c r="AS585" s="44"/>
      <c r="AT585" s="44"/>
      <c r="AU585" s="44"/>
      <c r="AV585" s="44"/>
      <c r="AW585" s="44"/>
      <c r="AX585" s="45"/>
      <c r="AY585" s="44"/>
      <c r="AZ585" s="44"/>
      <c r="BA585" s="44"/>
      <c r="BB585" s="44"/>
      <c r="BC585" s="44"/>
      <c r="BD585" s="44"/>
      <c r="BE585" s="44"/>
      <c r="BF585" s="44"/>
      <c r="BG585" s="44"/>
      <c r="BH585" s="44"/>
      <c r="BI585" s="44"/>
      <c r="BJ585" s="44"/>
      <c r="BK585" s="44"/>
      <c r="BL585" s="44"/>
      <c r="BM585" s="44"/>
      <c r="BN585" s="44"/>
    </row>
    <row r="586" spans="1:66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4"/>
      <c r="AK586" s="44"/>
      <c r="AL586" s="44"/>
      <c r="AM586" s="44"/>
      <c r="AN586" s="44"/>
      <c r="AO586" s="44"/>
      <c r="AP586" s="44"/>
      <c r="AQ586" s="44"/>
      <c r="AR586" s="44"/>
      <c r="AS586" s="44"/>
      <c r="AT586" s="44"/>
      <c r="AU586" s="44"/>
      <c r="AV586" s="44"/>
      <c r="AW586" s="44"/>
      <c r="AX586" s="45"/>
      <c r="AY586" s="44"/>
      <c r="AZ586" s="44"/>
      <c r="BA586" s="44"/>
      <c r="BB586" s="44"/>
      <c r="BC586" s="44"/>
      <c r="BD586" s="44"/>
      <c r="BE586" s="44"/>
      <c r="BF586" s="44"/>
      <c r="BG586" s="44"/>
      <c r="BH586" s="44"/>
      <c r="BI586" s="44"/>
      <c r="BJ586" s="44"/>
      <c r="BK586" s="44"/>
      <c r="BL586" s="44"/>
      <c r="BM586" s="44"/>
      <c r="BN586" s="44"/>
    </row>
    <row r="587" spans="1:66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  <c r="AL587" s="44"/>
      <c r="AM587" s="44"/>
      <c r="AN587" s="44"/>
      <c r="AO587" s="44"/>
      <c r="AP587" s="44"/>
      <c r="AQ587" s="44"/>
      <c r="AR587" s="44"/>
      <c r="AS587" s="44"/>
      <c r="AT587" s="44"/>
      <c r="AU587" s="44"/>
      <c r="AV587" s="44"/>
      <c r="AW587" s="44"/>
      <c r="AX587" s="45"/>
      <c r="AY587" s="44"/>
      <c r="AZ587" s="44"/>
      <c r="BA587" s="44"/>
      <c r="BB587" s="44"/>
      <c r="BC587" s="44"/>
      <c r="BD587" s="44"/>
      <c r="BE587" s="44"/>
      <c r="BF587" s="44"/>
      <c r="BG587" s="44"/>
      <c r="BH587" s="44"/>
      <c r="BI587" s="44"/>
      <c r="BJ587" s="44"/>
      <c r="BK587" s="44"/>
      <c r="BL587" s="44"/>
      <c r="BM587" s="44"/>
      <c r="BN587" s="44"/>
    </row>
    <row r="588" spans="1:66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  <c r="AJ588" s="44"/>
      <c r="AK588" s="44"/>
      <c r="AL588" s="44"/>
      <c r="AM588" s="44"/>
      <c r="AN588" s="44"/>
      <c r="AO588" s="44"/>
      <c r="AP588" s="44"/>
      <c r="AQ588" s="44"/>
      <c r="AR588" s="44"/>
      <c r="AS588" s="44"/>
      <c r="AT588" s="44"/>
      <c r="AU588" s="44"/>
      <c r="AV588" s="44"/>
      <c r="AW588" s="44"/>
      <c r="AX588" s="45"/>
      <c r="AY588" s="44"/>
      <c r="AZ588" s="44"/>
      <c r="BA588" s="44"/>
      <c r="BB588" s="44"/>
      <c r="BC588" s="44"/>
      <c r="BD588" s="44"/>
      <c r="BE588" s="44"/>
      <c r="BF588" s="44"/>
      <c r="BG588" s="44"/>
      <c r="BH588" s="44"/>
      <c r="BI588" s="44"/>
      <c r="BJ588" s="44"/>
      <c r="BK588" s="44"/>
      <c r="BL588" s="44"/>
      <c r="BM588" s="44"/>
      <c r="BN588" s="44"/>
    </row>
    <row r="589" spans="1:66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  <c r="AI589" s="44"/>
      <c r="AJ589" s="44"/>
      <c r="AK589" s="44"/>
      <c r="AL589" s="44"/>
      <c r="AM589" s="44"/>
      <c r="AN589" s="44"/>
      <c r="AO589" s="44"/>
      <c r="AP589" s="44"/>
      <c r="AQ589" s="44"/>
      <c r="AR589" s="44"/>
      <c r="AS589" s="44"/>
      <c r="AT589" s="44"/>
      <c r="AU589" s="44"/>
      <c r="AV589" s="44"/>
      <c r="AW589" s="44"/>
      <c r="AX589" s="45"/>
      <c r="AY589" s="44"/>
      <c r="AZ589" s="44"/>
      <c r="BA589" s="44"/>
      <c r="BB589" s="44"/>
      <c r="BC589" s="44"/>
      <c r="BD589" s="44"/>
      <c r="BE589" s="44"/>
      <c r="BF589" s="44"/>
      <c r="BG589" s="44"/>
      <c r="BH589" s="44"/>
      <c r="BI589" s="44"/>
      <c r="BJ589" s="44"/>
      <c r="BK589" s="44"/>
      <c r="BL589" s="44"/>
      <c r="BM589" s="44"/>
      <c r="BN589" s="44"/>
    </row>
    <row r="590" spans="1:66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  <c r="AL590" s="44"/>
      <c r="AM590" s="44"/>
      <c r="AN590" s="44"/>
      <c r="AO590" s="44"/>
      <c r="AP590" s="44"/>
      <c r="AQ590" s="44"/>
      <c r="AR590" s="44"/>
      <c r="AS590" s="44"/>
      <c r="AT590" s="44"/>
      <c r="AU590" s="44"/>
      <c r="AV590" s="44"/>
      <c r="AW590" s="44"/>
      <c r="AX590" s="45"/>
      <c r="AY590" s="44"/>
      <c r="AZ590" s="44"/>
      <c r="BA590" s="44"/>
      <c r="BB590" s="44"/>
      <c r="BC590" s="44"/>
      <c r="BD590" s="44"/>
      <c r="BE590" s="44"/>
      <c r="BF590" s="44"/>
      <c r="BG590" s="44"/>
      <c r="BH590" s="44"/>
      <c r="BI590" s="44"/>
      <c r="BJ590" s="44"/>
      <c r="BK590" s="44"/>
      <c r="BL590" s="44"/>
      <c r="BM590" s="44"/>
      <c r="BN590" s="44"/>
    </row>
    <row r="591" spans="1:66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  <c r="AJ591" s="44"/>
      <c r="AK591" s="44"/>
      <c r="AL591" s="44"/>
      <c r="AM591" s="44"/>
      <c r="AN591" s="44"/>
      <c r="AO591" s="44"/>
      <c r="AP591" s="44"/>
      <c r="AQ591" s="44"/>
      <c r="AR591" s="44"/>
      <c r="AS591" s="44"/>
      <c r="AT591" s="44"/>
      <c r="AU591" s="44"/>
      <c r="AV591" s="44"/>
      <c r="AW591" s="44"/>
      <c r="AX591" s="45"/>
      <c r="AY591" s="44"/>
      <c r="AZ591" s="44"/>
      <c r="BA591" s="44"/>
      <c r="BB591" s="44"/>
      <c r="BC591" s="44"/>
      <c r="BD591" s="44"/>
      <c r="BE591" s="44"/>
      <c r="BF591" s="44"/>
      <c r="BG591" s="44"/>
      <c r="BH591" s="44"/>
      <c r="BI591" s="44"/>
      <c r="BJ591" s="44"/>
      <c r="BK591" s="44"/>
      <c r="BL591" s="44"/>
      <c r="BM591" s="44"/>
      <c r="BN591" s="44"/>
    </row>
    <row r="592" spans="1:66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  <c r="AL592" s="44"/>
      <c r="AM592" s="44"/>
      <c r="AN592" s="44"/>
      <c r="AO592" s="44"/>
      <c r="AP592" s="44"/>
      <c r="AQ592" s="44"/>
      <c r="AR592" s="44"/>
      <c r="AS592" s="44"/>
      <c r="AT592" s="44"/>
      <c r="AU592" s="44"/>
      <c r="AV592" s="44"/>
      <c r="AW592" s="44"/>
      <c r="AX592" s="45"/>
      <c r="AY592" s="44"/>
      <c r="AZ592" s="44"/>
      <c r="BA592" s="44"/>
      <c r="BB592" s="44"/>
      <c r="BC592" s="44"/>
      <c r="BD592" s="44"/>
      <c r="BE592" s="44"/>
      <c r="BF592" s="44"/>
      <c r="BG592" s="44"/>
      <c r="BH592" s="44"/>
      <c r="BI592" s="44"/>
      <c r="BJ592" s="44"/>
      <c r="BK592" s="44"/>
      <c r="BL592" s="44"/>
      <c r="BM592" s="44"/>
      <c r="BN592" s="44"/>
    </row>
    <row r="593" spans="1:66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4"/>
      <c r="AK593" s="44"/>
      <c r="AL593" s="44"/>
      <c r="AM593" s="44"/>
      <c r="AN593" s="44"/>
      <c r="AO593" s="44"/>
      <c r="AP593" s="44"/>
      <c r="AQ593" s="44"/>
      <c r="AR593" s="44"/>
      <c r="AS593" s="44"/>
      <c r="AT593" s="44"/>
      <c r="AU593" s="44"/>
      <c r="AV593" s="44"/>
      <c r="AW593" s="44"/>
      <c r="AX593" s="45"/>
      <c r="AY593" s="44"/>
      <c r="AZ593" s="44"/>
      <c r="BA593" s="44"/>
      <c r="BB593" s="44"/>
      <c r="BC593" s="44"/>
      <c r="BD593" s="44"/>
      <c r="BE593" s="44"/>
      <c r="BF593" s="44"/>
      <c r="BG593" s="44"/>
      <c r="BH593" s="44"/>
      <c r="BI593" s="44"/>
      <c r="BJ593" s="44"/>
      <c r="BK593" s="44"/>
      <c r="BL593" s="44"/>
      <c r="BM593" s="44"/>
      <c r="BN593" s="44"/>
    </row>
    <row r="594" spans="1:66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  <c r="AL594" s="44"/>
      <c r="AM594" s="44"/>
      <c r="AN594" s="44"/>
      <c r="AO594" s="44"/>
      <c r="AP594" s="44"/>
      <c r="AQ594" s="44"/>
      <c r="AR594" s="44"/>
      <c r="AS594" s="44"/>
      <c r="AT594" s="44"/>
      <c r="AU594" s="44"/>
      <c r="AV594" s="44"/>
      <c r="AW594" s="44"/>
      <c r="AX594" s="45"/>
      <c r="AY594" s="44"/>
      <c r="AZ594" s="44"/>
      <c r="BA594" s="44"/>
      <c r="BB594" s="44"/>
      <c r="BC594" s="44"/>
      <c r="BD594" s="44"/>
      <c r="BE594" s="44"/>
      <c r="BF594" s="44"/>
      <c r="BG594" s="44"/>
      <c r="BH594" s="44"/>
      <c r="BI594" s="44"/>
      <c r="BJ594" s="44"/>
      <c r="BK594" s="44"/>
      <c r="BL594" s="44"/>
      <c r="BM594" s="44"/>
      <c r="BN594" s="44"/>
    </row>
    <row r="595" spans="1:66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  <c r="AL595" s="44"/>
      <c r="AM595" s="44"/>
      <c r="AN595" s="44"/>
      <c r="AO595" s="44"/>
      <c r="AP595" s="44"/>
      <c r="AQ595" s="44"/>
      <c r="AR595" s="44"/>
      <c r="AS595" s="44"/>
      <c r="AT595" s="44"/>
      <c r="AU595" s="44"/>
      <c r="AV595" s="44"/>
      <c r="AW595" s="44"/>
      <c r="AX595" s="45"/>
      <c r="AY595" s="44"/>
      <c r="AZ595" s="44"/>
      <c r="BA595" s="44"/>
      <c r="BB595" s="44"/>
      <c r="BC595" s="44"/>
      <c r="BD595" s="44"/>
      <c r="BE595" s="44"/>
      <c r="BF595" s="44"/>
      <c r="BG595" s="44"/>
      <c r="BH595" s="44"/>
      <c r="BI595" s="44"/>
      <c r="BJ595" s="44"/>
      <c r="BK595" s="44"/>
      <c r="BL595" s="44"/>
      <c r="BM595" s="44"/>
      <c r="BN595" s="44"/>
    </row>
    <row r="596" spans="1:66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4"/>
      <c r="AK596" s="44"/>
      <c r="AL596" s="44"/>
      <c r="AM596" s="44"/>
      <c r="AN596" s="44"/>
      <c r="AO596" s="44"/>
      <c r="AP596" s="44"/>
      <c r="AQ596" s="44"/>
      <c r="AR596" s="44"/>
      <c r="AS596" s="44"/>
      <c r="AT596" s="44"/>
      <c r="AU596" s="44"/>
      <c r="AV596" s="44"/>
      <c r="AW596" s="44"/>
      <c r="AX596" s="45"/>
      <c r="AY596" s="44"/>
      <c r="AZ596" s="44"/>
      <c r="BA596" s="44"/>
      <c r="BB596" s="44"/>
      <c r="BC596" s="44"/>
      <c r="BD596" s="44"/>
      <c r="BE596" s="44"/>
      <c r="BF596" s="44"/>
      <c r="BG596" s="44"/>
      <c r="BH596" s="44"/>
      <c r="BI596" s="44"/>
      <c r="BJ596" s="44"/>
      <c r="BK596" s="44"/>
      <c r="BL596" s="44"/>
      <c r="BM596" s="44"/>
      <c r="BN596" s="44"/>
    </row>
    <row r="597" spans="1:66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  <c r="AG597" s="44"/>
      <c r="AH597" s="44"/>
      <c r="AI597" s="44"/>
      <c r="AJ597" s="44"/>
      <c r="AK597" s="44"/>
      <c r="AL597" s="44"/>
      <c r="AM597" s="44"/>
      <c r="AN597" s="44"/>
      <c r="AO597" s="44"/>
      <c r="AP597" s="44"/>
      <c r="AQ597" s="44"/>
      <c r="AR597" s="44"/>
      <c r="AS597" s="44"/>
      <c r="AT597" s="44"/>
      <c r="AU597" s="44"/>
      <c r="AV597" s="44"/>
      <c r="AW597" s="44"/>
      <c r="AX597" s="45"/>
      <c r="AY597" s="44"/>
      <c r="AZ597" s="44"/>
      <c r="BA597" s="44"/>
      <c r="BB597" s="44"/>
      <c r="BC597" s="44"/>
      <c r="BD597" s="44"/>
      <c r="BE597" s="44"/>
      <c r="BF597" s="44"/>
      <c r="BG597" s="44"/>
      <c r="BH597" s="44"/>
      <c r="BI597" s="44"/>
      <c r="BJ597" s="44"/>
      <c r="BK597" s="44"/>
      <c r="BL597" s="44"/>
      <c r="BM597" s="44"/>
      <c r="BN597" s="44"/>
    </row>
    <row r="598" spans="1:66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4"/>
      <c r="AK598" s="44"/>
      <c r="AL598" s="44"/>
      <c r="AM598" s="44"/>
      <c r="AN598" s="44"/>
      <c r="AO598" s="44"/>
      <c r="AP598" s="44"/>
      <c r="AQ598" s="44"/>
      <c r="AR598" s="44"/>
      <c r="AS598" s="44"/>
      <c r="AT598" s="44"/>
      <c r="AU598" s="44"/>
      <c r="AV598" s="44"/>
      <c r="AW598" s="44"/>
      <c r="AX598" s="45"/>
      <c r="AY598" s="44"/>
      <c r="AZ598" s="44"/>
      <c r="BA598" s="44"/>
      <c r="BB598" s="44"/>
      <c r="BC598" s="44"/>
      <c r="BD598" s="44"/>
      <c r="BE598" s="44"/>
      <c r="BF598" s="44"/>
      <c r="BG598" s="44"/>
      <c r="BH598" s="44"/>
      <c r="BI598" s="44"/>
      <c r="BJ598" s="44"/>
      <c r="BK598" s="44"/>
      <c r="BL598" s="44"/>
      <c r="BM598" s="44"/>
      <c r="BN598" s="44"/>
    </row>
    <row r="599" spans="1:66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  <c r="AL599" s="44"/>
      <c r="AM599" s="44"/>
      <c r="AN599" s="44"/>
      <c r="AO599" s="44"/>
      <c r="AP599" s="44"/>
      <c r="AQ599" s="44"/>
      <c r="AR599" s="44"/>
      <c r="AS599" s="44"/>
      <c r="AT599" s="44"/>
      <c r="AU599" s="44"/>
      <c r="AV599" s="44"/>
      <c r="AW599" s="44"/>
      <c r="AX599" s="45"/>
      <c r="AY599" s="44"/>
      <c r="AZ599" s="44"/>
      <c r="BA599" s="44"/>
      <c r="BB599" s="44"/>
      <c r="BC599" s="44"/>
      <c r="BD599" s="44"/>
      <c r="BE599" s="44"/>
      <c r="BF599" s="44"/>
      <c r="BG599" s="44"/>
      <c r="BH599" s="44"/>
      <c r="BI599" s="44"/>
      <c r="BJ599" s="44"/>
      <c r="BK599" s="44"/>
      <c r="BL599" s="44"/>
      <c r="BM599" s="44"/>
      <c r="BN599" s="44"/>
    </row>
    <row r="600" spans="1:66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  <c r="AL600" s="44"/>
      <c r="AM600" s="44"/>
      <c r="AN600" s="44"/>
      <c r="AO600" s="44"/>
      <c r="AP600" s="44"/>
      <c r="AQ600" s="44"/>
      <c r="AR600" s="44"/>
      <c r="AS600" s="44"/>
      <c r="AT600" s="44"/>
      <c r="AU600" s="44"/>
      <c r="AV600" s="44"/>
      <c r="AW600" s="44"/>
      <c r="AX600" s="45"/>
      <c r="AY600" s="44"/>
      <c r="AZ600" s="44"/>
      <c r="BA600" s="44"/>
      <c r="BB600" s="44"/>
      <c r="BC600" s="44"/>
      <c r="BD600" s="44"/>
      <c r="BE600" s="44"/>
      <c r="BF600" s="44"/>
      <c r="BG600" s="44"/>
      <c r="BH600" s="44"/>
      <c r="BI600" s="44"/>
      <c r="BJ600" s="44"/>
      <c r="BK600" s="44"/>
      <c r="BL600" s="44"/>
      <c r="BM600" s="44"/>
      <c r="BN600" s="44"/>
    </row>
    <row r="601" spans="1:66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  <c r="AJ601" s="44"/>
      <c r="AK601" s="44"/>
      <c r="AL601" s="44"/>
      <c r="AM601" s="44"/>
      <c r="AN601" s="44"/>
      <c r="AO601" s="44"/>
      <c r="AP601" s="44"/>
      <c r="AQ601" s="44"/>
      <c r="AR601" s="44"/>
      <c r="AS601" s="44"/>
      <c r="AT601" s="44"/>
      <c r="AU601" s="44"/>
      <c r="AV601" s="44"/>
      <c r="AW601" s="44"/>
      <c r="AX601" s="45"/>
      <c r="AY601" s="44"/>
      <c r="AZ601" s="44"/>
      <c r="BA601" s="44"/>
      <c r="BB601" s="44"/>
      <c r="BC601" s="44"/>
      <c r="BD601" s="44"/>
      <c r="BE601" s="44"/>
      <c r="BF601" s="44"/>
      <c r="BG601" s="44"/>
      <c r="BH601" s="44"/>
      <c r="BI601" s="44"/>
      <c r="BJ601" s="44"/>
      <c r="BK601" s="44"/>
      <c r="BL601" s="44"/>
      <c r="BM601" s="44"/>
      <c r="BN601" s="44"/>
    </row>
    <row r="602" spans="1:66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  <c r="AJ602" s="44"/>
      <c r="AK602" s="44"/>
      <c r="AL602" s="44"/>
      <c r="AM602" s="44"/>
      <c r="AN602" s="44"/>
      <c r="AO602" s="44"/>
      <c r="AP602" s="44"/>
      <c r="AQ602" s="44"/>
      <c r="AR602" s="44"/>
      <c r="AS602" s="44"/>
      <c r="AT602" s="44"/>
      <c r="AU602" s="44"/>
      <c r="AV602" s="44"/>
      <c r="AW602" s="44"/>
      <c r="AX602" s="45"/>
      <c r="AY602" s="44"/>
      <c r="AZ602" s="44"/>
      <c r="BA602" s="44"/>
      <c r="BB602" s="44"/>
      <c r="BC602" s="44"/>
      <c r="BD602" s="44"/>
      <c r="BE602" s="44"/>
      <c r="BF602" s="44"/>
      <c r="BG602" s="44"/>
      <c r="BH602" s="44"/>
      <c r="BI602" s="44"/>
      <c r="BJ602" s="44"/>
      <c r="BK602" s="44"/>
      <c r="BL602" s="44"/>
      <c r="BM602" s="44"/>
      <c r="BN602" s="44"/>
    </row>
    <row r="603" spans="1:66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/>
      <c r="AH603" s="44"/>
      <c r="AI603" s="44"/>
      <c r="AJ603" s="44"/>
      <c r="AK603" s="44"/>
      <c r="AL603" s="44"/>
      <c r="AM603" s="44"/>
      <c r="AN603" s="44"/>
      <c r="AO603" s="44"/>
      <c r="AP603" s="44"/>
      <c r="AQ603" s="44"/>
      <c r="AR603" s="44"/>
      <c r="AS603" s="44"/>
      <c r="AT603" s="44"/>
      <c r="AU603" s="44"/>
      <c r="AV603" s="44"/>
      <c r="AW603" s="44"/>
      <c r="AX603" s="45"/>
      <c r="AY603" s="44"/>
      <c r="AZ603" s="44"/>
      <c r="BA603" s="44"/>
      <c r="BB603" s="44"/>
      <c r="BC603" s="44"/>
      <c r="BD603" s="44"/>
      <c r="BE603" s="44"/>
      <c r="BF603" s="44"/>
      <c r="BG603" s="44"/>
      <c r="BH603" s="44"/>
      <c r="BI603" s="44"/>
      <c r="BJ603" s="44"/>
      <c r="BK603" s="44"/>
      <c r="BL603" s="44"/>
      <c r="BM603" s="44"/>
      <c r="BN603" s="44"/>
    </row>
    <row r="604" spans="1:66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/>
      <c r="AJ604" s="44"/>
      <c r="AK604" s="44"/>
      <c r="AL604" s="44"/>
      <c r="AM604" s="44"/>
      <c r="AN604" s="44"/>
      <c r="AO604" s="44"/>
      <c r="AP604" s="44"/>
      <c r="AQ604" s="44"/>
      <c r="AR604" s="44"/>
      <c r="AS604" s="44"/>
      <c r="AT604" s="44"/>
      <c r="AU604" s="44"/>
      <c r="AV604" s="44"/>
      <c r="AW604" s="44"/>
      <c r="AX604" s="45"/>
      <c r="AY604" s="44"/>
      <c r="AZ604" s="44"/>
      <c r="BA604" s="44"/>
      <c r="BB604" s="44"/>
      <c r="BC604" s="44"/>
      <c r="BD604" s="44"/>
      <c r="BE604" s="44"/>
      <c r="BF604" s="44"/>
      <c r="BG604" s="44"/>
      <c r="BH604" s="44"/>
      <c r="BI604" s="44"/>
      <c r="BJ604" s="44"/>
      <c r="BK604" s="44"/>
      <c r="BL604" s="44"/>
      <c r="BM604" s="44"/>
      <c r="BN604" s="44"/>
    </row>
    <row r="605" spans="1:66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  <c r="AI605" s="44"/>
      <c r="AJ605" s="44"/>
      <c r="AK605" s="44"/>
      <c r="AL605" s="44"/>
      <c r="AM605" s="44"/>
      <c r="AN605" s="44"/>
      <c r="AO605" s="44"/>
      <c r="AP605" s="44"/>
      <c r="AQ605" s="44"/>
      <c r="AR605" s="44"/>
      <c r="AS605" s="44"/>
      <c r="AT605" s="44"/>
      <c r="AU605" s="44"/>
      <c r="AV605" s="44"/>
      <c r="AW605" s="44"/>
      <c r="AX605" s="45"/>
      <c r="AY605" s="44"/>
      <c r="AZ605" s="44"/>
      <c r="BA605" s="44"/>
      <c r="BB605" s="44"/>
      <c r="BC605" s="44"/>
      <c r="BD605" s="44"/>
      <c r="BE605" s="44"/>
      <c r="BF605" s="44"/>
      <c r="BG605" s="44"/>
      <c r="BH605" s="44"/>
      <c r="BI605" s="44"/>
      <c r="BJ605" s="44"/>
      <c r="BK605" s="44"/>
      <c r="BL605" s="44"/>
      <c r="BM605" s="44"/>
      <c r="BN605" s="44"/>
    </row>
    <row r="606" spans="1:66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/>
      <c r="AJ606" s="44"/>
      <c r="AK606" s="44"/>
      <c r="AL606" s="44"/>
      <c r="AM606" s="44"/>
      <c r="AN606" s="44"/>
      <c r="AO606" s="44"/>
      <c r="AP606" s="44"/>
      <c r="AQ606" s="44"/>
      <c r="AR606" s="44"/>
      <c r="AS606" s="44"/>
      <c r="AT606" s="44"/>
      <c r="AU606" s="44"/>
      <c r="AV606" s="44"/>
      <c r="AW606" s="44"/>
      <c r="AX606" s="44"/>
      <c r="AY606" s="44"/>
      <c r="AZ606" s="44"/>
      <c r="BA606" s="44"/>
      <c r="BB606" s="44"/>
      <c r="BC606" s="44"/>
      <c r="BD606" s="44"/>
      <c r="BE606" s="44"/>
      <c r="BF606" s="44"/>
      <c r="BG606" s="44"/>
      <c r="BH606" s="44"/>
      <c r="BI606" s="44"/>
      <c r="BJ606" s="44"/>
      <c r="BK606" s="44"/>
      <c r="BL606" s="44"/>
      <c r="BM606" s="44"/>
      <c r="BN606" s="44"/>
    </row>
    <row r="607" spans="1:66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  <c r="AI607" s="44"/>
      <c r="AJ607" s="44"/>
      <c r="AK607" s="44"/>
      <c r="AL607" s="44"/>
      <c r="AM607" s="44"/>
      <c r="AN607" s="44"/>
      <c r="AO607" s="44"/>
      <c r="AP607" s="44"/>
      <c r="AQ607" s="44"/>
      <c r="AR607" s="44"/>
      <c r="AS607" s="44"/>
      <c r="AT607" s="44"/>
      <c r="AU607" s="44"/>
      <c r="AV607" s="44"/>
      <c r="AW607" s="44"/>
      <c r="AX607" s="44"/>
      <c r="AY607" s="44"/>
      <c r="AZ607" s="44"/>
      <c r="BA607" s="44"/>
      <c r="BB607" s="44"/>
      <c r="BC607" s="44"/>
      <c r="BD607" s="44"/>
      <c r="BE607" s="44"/>
      <c r="BF607" s="44"/>
      <c r="BG607" s="44"/>
      <c r="BH607" s="44"/>
      <c r="BI607" s="44"/>
      <c r="BJ607" s="44"/>
      <c r="BK607" s="44"/>
      <c r="BL607" s="44"/>
      <c r="BM607" s="44"/>
      <c r="BN607" s="44"/>
    </row>
    <row r="608" spans="1:66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  <c r="AG608" s="44"/>
      <c r="AH608" s="44"/>
      <c r="AI608" s="44"/>
      <c r="AJ608" s="44"/>
      <c r="AK608" s="44"/>
      <c r="AL608" s="44"/>
      <c r="AM608" s="44"/>
      <c r="AN608" s="44"/>
      <c r="AO608" s="44"/>
      <c r="AP608" s="44"/>
      <c r="AQ608" s="44"/>
      <c r="AR608" s="44"/>
      <c r="AS608" s="44"/>
      <c r="AT608" s="44"/>
      <c r="AU608" s="44"/>
      <c r="AV608" s="44"/>
      <c r="AW608" s="44"/>
      <c r="AX608" s="44"/>
      <c r="AY608" s="44"/>
      <c r="AZ608" s="44"/>
      <c r="BA608" s="44"/>
      <c r="BB608" s="44"/>
      <c r="BC608" s="44"/>
      <c r="BD608" s="44"/>
      <c r="BE608" s="44"/>
      <c r="BF608" s="44"/>
      <c r="BG608" s="44"/>
      <c r="BH608" s="44"/>
      <c r="BI608" s="44"/>
      <c r="BJ608" s="44"/>
      <c r="BK608" s="44"/>
      <c r="BL608" s="44"/>
      <c r="BM608" s="44"/>
      <c r="BN608" s="44"/>
    </row>
  </sheetData>
  <sheetProtection password="C484" sheet="1" objects="1" scenarios="1"/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programma</vt:lpstr>
      <vt:lpstr>Blad1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 Goltstein (goltstein@hotmail.com)</dc:creator>
  <dc:description>auteursrecht © 2003 Uitgeverij Goltstein</dc:description>
  <cp:lastModifiedBy>Goltstein</cp:lastModifiedBy>
  <cp:lastPrinted>2010-05-14T08:17:38Z</cp:lastPrinted>
  <dcterms:created xsi:type="dcterms:W3CDTF">2002-10-10T15:04:04Z</dcterms:created>
  <dcterms:modified xsi:type="dcterms:W3CDTF">2021-10-05T13:43:54Z</dcterms:modified>
</cp:coreProperties>
</file>